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500都市整備部\040下水道課\010経営係\係の業務\17経営比較分析表\R6\提出分\"/>
    </mc:Choice>
  </mc:AlternateContent>
  <workbookProtection workbookAlgorithmName="SHA-512" workbookHashValue="7pzTsDymX+dcuh/C1+BKv4SiV+hTbzS0Rox6Kb0gQhTNr6RIpICtJh2AwnFuMEWXSMCRmglGDz2Pxh3LJR0zUw==" workbookSaltValue="9I1ckLrjUXZk8khIoSiYB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<sst xmlns="http://schemas.openxmlformats.org/spreadsheetml/2006/main" count="231" uniqueCount="116">
  <si>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</si>
  <si>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</si>
  <si>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</si>
  <si>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</si>
  <si>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</si>
  <si>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</si>
  <si>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</si>
  <si>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</si>
  <si>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</si>
  <si>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</si>
  <si>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</si>
  <si>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</si>
  <si>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</si>
  <si>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</si>
  <si>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</si>
  <si>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</si>
  <si>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</si>
  <si>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</si>
  <si>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</si>
  <si>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</si>
  <si>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</si>
  <si>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</si>
  <si>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</si>
  <si>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</si>
  <si>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</si>
  <si>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</si>
  <si>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</si>
  <si>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</si>
  <si>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</si>
  <si>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</si>
  <si>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</si>
  <si>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</si>
  <si>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</si>
  <si>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</si>
  <si>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</si>
  <si>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</si>
  <si>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</si>
  <si>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</si>
  <si>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</si>
  <si>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</si>
  <si>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</si>
  <si>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</si>
  <si>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</si>
  <si>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</si>
  <si>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</si>
  <si>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</si>
  <si>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</si>
  <si>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</si>
  <si>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</si>
  <si>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</si>
  <si>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</si>
  <si>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</si>
  <si>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</si>
  <si>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</si>
  <si>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</si>
  <si>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</si>
  <si>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</si>
  <si>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</si>
  <si>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</si>
  <si>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</si>
  <si>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</si>
  <si>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</si>
  <si>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</si>
  <si>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</si>
  <si>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</si>
  <si>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</si>
  <si>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</si>
  <si>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</si>
  <si>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</si>
  <si>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</si>
  <si>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</si>
  <si>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</si>
  <si>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</si>
  <si>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</si>
  <si>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</si>
  <si>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</si>
  <si>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</si>
  <si>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</si>
  <si>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</si>
  <si>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</si>
  <si>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</si>
  <si>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</si>
  <si>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</si>
  <si>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</si>
  <si>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</si>
  <si>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</si>
  <si>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</si>
  <si>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</si>
  <si>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</si>
  <si>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</si>
  <si>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</si>
  <si>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</si>
  <si>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</si>
  <si>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</si>
  <si>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</si>
  <si>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</si>
  <si>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福津市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</si>
  <si>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</si>
  <si>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</si>
  <si>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</si>
  <si>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</si>
  <si>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</si>
  <si>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</si>
  <si>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</si>
  <si>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</si>
  <si>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</si>
  <si>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</si>
  <si>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</si>
  <si>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</si>
  <si>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</si>
  <si>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</si>
  <si>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</si>
  <si>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</si>
  <si>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①有形固定資産減価償却率、②管渠老朽化率
本市の下水道整備時期が遅かったこともあり、類似団体と比較して低い状況ですが、上昇傾向にあります。早期に宅地開発された大型団地では耐用年数を迎えた管渠もあり、老朽化対策として、ストックマネジメント計画に基づき、順次、管路調査や改築・更新を実施しています。</t>
    <phoneticPr fontId="4"/>
  </si>
  <si>
    <t>　管渠築造や処理場建設等の集中的な整備が令和5年度で完了し、本市全体の普及率は、平成17年度の23.8％から大きく向上し、99.7％に達しました。
　経常収支は前年度に引き続き黒字となりましたが、繰入金への依存度が高い経営状況です。今後も使用料収入は微増する見込みである一方、企業債償還額の増加や、施設の老朽化に伴う修繕・更新費用の増加、物価の高騰等により、経営状況はより厳しくなることが予測されます。
　これらの状況を踏まえ、令和5年度に改定した経営戦略に基づき、適正な使用料の検証業務を令和6年度と令和7年度の2か年で実施しています。　</t>
    <rPh sb="20" eb="22">
      <t>レイワ</t>
    </rPh>
    <rPh sb="23" eb="25">
      <t>ネンド</t>
    </rPh>
    <rPh sb="26" eb="28">
      <t>カンリョウ</t>
    </rPh>
    <rPh sb="214" eb="216">
      <t>レイワ</t>
    </rPh>
    <rPh sb="217" eb="219">
      <t>ネンド</t>
    </rPh>
    <rPh sb="220" eb="222">
      <t>カイテイ</t>
    </rPh>
    <rPh sb="224" eb="228">
      <t>ケイエイセンリャク</t>
    </rPh>
    <rPh sb="229" eb="230">
      <t>モト</t>
    </rPh>
    <rPh sb="233" eb="235">
      <t>テキセイ</t>
    </rPh>
    <rPh sb="236" eb="239">
      <t>シヨウリョウ</t>
    </rPh>
    <rPh sb="240" eb="244">
      <t>ケンショウギョウム</t>
    </rPh>
    <rPh sb="245" eb="247">
      <t>レイワ</t>
    </rPh>
    <rPh sb="248" eb="250">
      <t>ネンド</t>
    </rPh>
    <rPh sb="251" eb="253">
      <t>レイワ</t>
    </rPh>
    <rPh sb="254" eb="256">
      <t>ネンド</t>
    </rPh>
    <rPh sb="259" eb="260">
      <t>ネン</t>
    </rPh>
    <rPh sb="261" eb="263">
      <t>ジッシ</t>
    </rPh>
    <phoneticPr fontId="4"/>
  </si>
  <si>
    <t xml:space="preserve">①経常収支比率
毎年100％を上回っていますが、経常収益の中に含まれている繰入金の影響が大きい状況です。
③流動比率
上昇傾向にありますが、100％には至っていません。今後も企業債償還金が増加する見込みであるため、資金の確保に努める必要があります。
④企業債残高対事業規模比率
使用料収入に対する企業債残高の割合で、類似団体と比較して、明らかに高い比率となっています。これは、市の政策として短期間で集中的に下水道整備を行い、その財源として多額の企業債を借り入れたことが主な要因です。企業債の償還金が年々増加しており、経営を圧迫しています。
⑤経費回収率
継続して100％以上を維持しており健全な状態ですが、繰入金（公費負担）によるものです。今後も100％以上を維持できるように収入の確保と経費の削減に取り組む必要があります。
⑥汚水処理原価
処理場の地理的要因や、企業債の集中的な借入により利息の支払額が多いこと等から、類似団体の平均値より高くなっています。
⑧水洗化率
上昇傾向ですが、類似団体の平均を下回っているため、今後も接続促進に向けた努力が必要です。
</t>
    <rPh sb="8" eb="10">
      <t>マイトシ</t>
    </rPh>
    <rPh sb="15" eb="17">
      <t>ウワマワ</t>
    </rPh>
    <rPh sb="37" eb="40">
      <t>クリイレキン</t>
    </rPh>
    <rPh sb="41" eb="43">
      <t>エイキョウ</t>
    </rPh>
    <rPh sb="44" eb="45">
      <t>オオ</t>
    </rPh>
    <rPh sb="47" eb="49">
      <t>ジョウキョウ</t>
    </rPh>
    <rPh sb="59" eb="63">
      <t>ジョウショウケイコウ</t>
    </rPh>
    <rPh sb="303" eb="305">
      <t>クリイレ</t>
    </rPh>
    <rPh sb="305" eb="306">
      <t>キン</t>
    </rPh>
    <rPh sb="307" eb="311">
      <t>コウヒフタン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</si>
</sst>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0.23</c:v>
                </c:pt>
                <c:pt idx="1">
                  <c:v>0.19</c:v>
                </c:pt>
                <c:pt idx="2">
                  <c:v>0.21</c:v>
                </c:pt>
                <c:pt idx="3">
                  <c:v>0.03</c:v>
                </c:pt>
                <c:pt idx="4">
                  <c:v>0.09</c:v>
                </c:pt>
              </c:numCache>
            </c:numRef>
          </c:val>
          <c:extLst>
            <c:ext xmlns:c16="http://schemas.microsoft.com/office/drawing/2014/chart" uri="{C3380CC4-5D6E-409C-BE32-E72D297353CC}">
              <c16:uniqueId val="{00000000-56B3-465F-8B54-6D4CE2D232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56B3-465F-8B54-6D4CE2D232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79.319999999999993</c:v>
                </c:pt>
                <c:pt idx="1">
                  <c:v>65.55</c:v>
                </c:pt>
                <c:pt idx="2">
                  <c:v>64.06</c:v>
                </c:pt>
                <c:pt idx="3">
                  <c:v>65.64</c:v>
                </c:pt>
                <c:pt idx="4">
                  <c:v>67.52</c:v>
                </c:pt>
              </c:numCache>
            </c:numRef>
          </c:val>
          <c:extLst>
            <c:ext xmlns:c16="http://schemas.microsoft.com/office/drawing/2014/chart" uri="{C3380CC4-5D6E-409C-BE32-E72D297353CC}">
              <c16:uniqueId val="{00000000-C40C-449B-BADA-BB383332ED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40C-449B-BADA-BB383332ED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91.49</c:v>
                </c:pt>
                <c:pt idx="1">
                  <c:v>91.89</c:v>
                </c:pt>
                <c:pt idx="2">
                  <c:v>92.34</c:v>
                </c:pt>
                <c:pt idx="3">
                  <c:v>93.4</c:v>
                </c:pt>
                <c:pt idx="4">
                  <c:v>93.83</c:v>
                </c:pt>
              </c:numCache>
            </c:numRef>
          </c:val>
          <c:extLst>
            <c:ext xmlns:c16="http://schemas.microsoft.com/office/drawing/2014/chart" uri="{C3380CC4-5D6E-409C-BE32-E72D297353CC}">
              <c16:uniqueId val="{00000000-3DE5-44E9-976C-A426909480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3DE5-44E9-976C-A426909480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108.74</c:v>
                </c:pt>
                <c:pt idx="1">
                  <c:v>113.68</c:v>
                </c:pt>
                <c:pt idx="2">
                  <c:v>115.2</c:v>
                </c:pt>
                <c:pt idx="3">
                  <c:v>119.02</c:v>
                </c:pt>
                <c:pt idx="4">
                  <c:v>116.03</c:v>
                </c:pt>
              </c:numCache>
            </c:numRef>
          </c:val>
          <c:extLst>
            <c:ext xmlns:c16="http://schemas.microsoft.com/office/drawing/2014/chart" uri="{C3380CC4-5D6E-409C-BE32-E72D297353CC}">
              <c16:uniqueId val="{00000000-A2C6-4F76-98B1-830247B975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2C6-4F76-98B1-830247B975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13.49</c:v>
                </c:pt>
                <c:pt idx="1">
                  <c:v>15.75</c:v>
                </c:pt>
                <c:pt idx="2">
                  <c:v>18.23</c:v>
                </c:pt>
                <c:pt idx="3">
                  <c:v>20.77</c:v>
                </c:pt>
                <c:pt idx="4">
                  <c:v>23.19</c:v>
                </c:pt>
              </c:numCache>
            </c:numRef>
          </c:val>
          <c:extLst>
            <c:ext xmlns:c16="http://schemas.microsoft.com/office/drawing/2014/chart" uri="{C3380CC4-5D6E-409C-BE32-E72D297353CC}">
              <c16:uniqueId val="{00000000-9ABF-411D-A8AC-1ACD88100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9ABF-411D-A8AC-1ACD88100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2.4</c:v>
                </c:pt>
                <c:pt idx="4" formatCode="#,##0.00;&quot;△&quot;#,##0.00;&quot;-&quot;">
                  <c:v>2.5099999999999998</c:v>
                </c:pt>
              </c:numCache>
            </c:numRef>
          </c:val>
          <c:extLst>
            <c:ext xmlns:c16="http://schemas.microsoft.com/office/drawing/2014/chart" uri="{C3380CC4-5D6E-409C-BE32-E72D297353CC}">
              <c16:uniqueId val="{00000000-16B9-470B-A722-2ABA82A3B5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16B9-470B-A722-2ABA82A3B5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D-4100-BC8B-5D038042AE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B7ED-4100-BC8B-5D038042AE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70.650000000000006</c:v>
                </c:pt>
                <c:pt idx="1">
                  <c:v>74.27</c:v>
                </c:pt>
                <c:pt idx="2">
                  <c:v>77.2</c:v>
                </c:pt>
                <c:pt idx="3">
                  <c:v>84.68</c:v>
                </c:pt>
                <c:pt idx="4">
                  <c:v>82.7</c:v>
                </c:pt>
              </c:numCache>
            </c:numRef>
          </c:val>
          <c:extLst>
            <c:ext xmlns:c16="http://schemas.microsoft.com/office/drawing/2014/chart" uri="{C3380CC4-5D6E-409C-BE32-E72D297353CC}">
              <c16:uniqueId val="{00000000-9FFA-4500-9518-A481D50FC0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FFA-4500-9518-A481D50FC0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1680</c:v>
                </c:pt>
                <c:pt idx="1">
                  <c:v>1637.76</c:v>
                </c:pt>
                <c:pt idx="2">
                  <c:v>1566.17</c:v>
                </c:pt>
                <c:pt idx="3">
                  <c:v>1468.68</c:v>
                </c:pt>
                <c:pt idx="4">
                  <c:v>1377.39</c:v>
                </c:pt>
              </c:numCache>
            </c:numRef>
          </c:val>
          <c:extLst>
            <c:ext xmlns:c16="http://schemas.microsoft.com/office/drawing/2014/chart" uri="{C3380CC4-5D6E-409C-BE32-E72D297353CC}">
              <c16:uniqueId val="{00000000-E0DB-420F-84A7-3EE22D72D6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E0DB-420F-84A7-3EE22D72D6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102.08</c:v>
                </c:pt>
                <c:pt idx="1">
                  <c:v>101.86</c:v>
                </c:pt>
                <c:pt idx="2">
                  <c:v>102.38</c:v>
                </c:pt>
                <c:pt idx="3">
                  <c:v>102.49</c:v>
                </c:pt>
                <c:pt idx="4">
                  <c:v>101.83</c:v>
                </c:pt>
              </c:numCache>
            </c:numRef>
          </c:val>
          <c:extLst>
            <c:ext xmlns:c16="http://schemas.microsoft.com/office/drawing/2014/chart" uri="{C3380CC4-5D6E-409C-BE32-E72D297353CC}">
              <c16:uniqueId val="{00000000-1BDF-4701-A4B9-EC96F11356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BDF-4701-A4B9-EC96F11356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160.85</c:v>
                </c:pt>
                <c:pt idx="1">
                  <c:v>160.79</c:v>
                </c:pt>
                <c:pt idx="2">
                  <c:v>160.12</c:v>
                </c:pt>
                <c:pt idx="3">
                  <c:v>160.19</c:v>
                </c:pt>
                <c:pt idx="4">
                  <c:v>161.33000000000001</c:v>
                </c:pt>
              </c:numCache>
            </c:numRef>
          </c:val>
          <c:extLst>
            <c:ext xmlns:c16="http://schemas.microsoft.com/office/drawing/2014/chart" uri="{C3380CC4-5D6E-409C-BE32-E72D297353CC}">
              <c16:uniqueId val="{00000000-0064-4C11-A300-8A55BDF220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0064-4C11-A300-8A55BDF220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66" zoomScale="90" zoomScaleNormal="90" workbookViewId="0">
      <selection activeCell="BO90" sqref="BO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福津市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69201</v>
      </c>
      <c r="AM8" s="36"/>
      <c r="AN8" s="36"/>
      <c r="AO8" s="36"/>
      <c r="AP8" s="36"/>
      <c r="AQ8" s="36"/>
      <c r="AR8" s="36"/>
      <c r="AS8" s="36"/>
      <c r="AT8" s="37">
        <f>データ!T6</f>
        <v>52.76</v>
      </c>
      <c r="AU8" s="37"/>
      <c r="AV8" s="37"/>
      <c r="AW8" s="37"/>
      <c r="AX8" s="37"/>
      <c r="AY8" s="37"/>
      <c r="AZ8" s="37"/>
      <c r="BA8" s="37"/>
      <c r="BB8" s="37">
        <f>データ!U6</f>
        <v>1311.62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60.55</v>
      </c>
      <c r="J10" s="37"/>
      <c r="K10" s="37"/>
      <c r="L10" s="37"/>
      <c r="M10" s="37"/>
      <c r="N10" s="37"/>
      <c r="O10" s="37"/>
      <c r="P10" s="37">
        <f>データ!P6</f>
        <v>95.3</v>
      </c>
      <c r="Q10" s="37"/>
      <c r="R10" s="37"/>
      <c r="S10" s="37"/>
      <c r="T10" s="37"/>
      <c r="U10" s="37"/>
      <c r="V10" s="37"/>
      <c r="W10" s="37">
        <f>データ!Q6</f>
        <v>83.71</v>
      </c>
      <c r="X10" s="37"/>
      <c r="Y10" s="37"/>
      <c r="Z10" s="37"/>
      <c r="AA10" s="37"/>
      <c r="AB10" s="37"/>
      <c r="AC10" s="37"/>
      <c r="AD10" s="36">
        <f>データ!R6</f>
        <v>3256</v>
      </c>
      <c r="AE10" s="36"/>
      <c r="AF10" s="36"/>
      <c r="AG10" s="36"/>
      <c r="AH10" s="36"/>
      <c r="AI10" s="36"/>
      <c r="AJ10" s="36"/>
      <c r="AK10" s="2"/>
      <c r="AL10" s="36">
        <f>データ!V6</f>
        <v>65949</v>
      </c>
      <c r="AM10" s="36"/>
      <c r="AN10" s="36"/>
      <c r="AO10" s="36"/>
      <c r="AP10" s="36"/>
      <c r="AQ10" s="36"/>
      <c r="AR10" s="36"/>
      <c r="AS10" s="36"/>
      <c r="AT10" s="37">
        <f>データ!W6</f>
        <v>11.93</v>
      </c>
      <c r="AU10" s="37"/>
      <c r="AV10" s="37"/>
      <c r="AW10" s="37"/>
      <c r="AX10" s="37"/>
      <c r="AY10" s="37"/>
      <c r="AZ10" s="37"/>
      <c r="BA10" s="37"/>
      <c r="BB10" s="37">
        <f>データ!X6</f>
        <v>5528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dGDUzMgvQpc1CxXr8XSckACdXXTj3VHBwbkhlReH+0K0ysmUxmoHnXNZTwPmbeCcfEfnxaKHJt6LJWBDKHvLA==" saltValue="S+k97LtJ+9qJpHjoj7md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402249</v>
      </c>
      <c r="D6" s="19">
        <f t="shared" si="3"/>
        <v>46</v>
      </c>
      <c r="E6" s="19">
        <f t="shared" si="3"/>
        <v>17</v>
      </c>
      <c r="F6" s="19">
        <f t="shared" si="3"/>
        <v>1</v>
      </c>
      <c r="G6" s="19">
        <f t="shared" si="3"/>
        <v>0</v>
      </c>
      <c r="H6" s="19" t="str">
        <f t="shared" si="3"/>
        <v>福岡県　福津市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60.55</v>
      </c>
      <c r="P6" s="20">
        <f t="shared" si="3"/>
        <v>95.3</v>
      </c>
      <c r="Q6" s="20">
        <f t="shared" si="3"/>
        <v>83.71</v>
      </c>
      <c r="R6" s="20">
        <f t="shared" si="3"/>
        <v>3256</v>
      </c>
      <c r="S6" s="20">
        <f t="shared" si="3"/>
        <v>69201</v>
      </c>
      <c r="T6" s="20">
        <f t="shared" si="3"/>
        <v>52.76</v>
      </c>
      <c r="U6" s="20">
        <f t="shared" si="3"/>
        <v>1311.62</v>
      </c>
      <c r="V6" s="20">
        <f t="shared" si="3"/>
        <v>65949</v>
      </c>
      <c r="W6" s="20">
        <f t="shared" si="3"/>
        <v>11.93</v>
      </c>
      <c r="X6" s="20">
        <f t="shared" si="3"/>
        <v>5528</v>
      </c>
      <c r="Y6" s="21">
        <f>IF(Y7="",NA(),Y7)</f>
        <v>108.74</v>
      </c>
      <c r="Z6" s="21">
        <f t="shared" ref="Z6:AH6" si="4">IF(Z7="",NA(),Z7)</f>
        <v>113.68</v>
      </c>
      <c r="AA6" s="21">
        <f t="shared" si="4"/>
        <v>115.2</v>
      </c>
      <c r="AB6" s="21">
        <f t="shared" si="4"/>
        <v>119.02</v>
      </c>
      <c r="AC6" s="21">
        <f t="shared" si="4"/>
        <v>116.03</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70.650000000000006</v>
      </c>
      <c r="AV6" s="21">
        <f t="shared" ref="AV6:BD6" si="6">IF(AV7="",NA(),AV7)</f>
        <v>74.27</v>
      </c>
      <c r="AW6" s="21">
        <f t="shared" si="6"/>
        <v>77.2</v>
      </c>
      <c r="AX6" s="21">
        <f t="shared" si="6"/>
        <v>84.68</v>
      </c>
      <c r="AY6" s="21">
        <f t="shared" si="6"/>
        <v>82.7</v>
      </c>
      <c r="AZ6" s="21">
        <f t="shared" si="6"/>
        <v>67.86</v>
      </c>
      <c r="BA6" s="21">
        <f t="shared" si="6"/>
        <v>72.92</v>
      </c>
      <c r="BB6" s="21">
        <f t="shared" si="6"/>
        <v>81.19</v>
      </c>
      <c r="BC6" s="21">
        <f t="shared" si="6"/>
        <v>85.86</v>
      </c>
      <c r="BD6" s="21">
        <f t="shared" si="6"/>
        <v>94.74</v>
      </c>
      <c r="BE6" s="20" t="str">
        <f>IF(BE7="","",IF(BE7="-","【-】","【"&amp;SUBSTITUTE(TEXT(BE7,"#,##0.00"),"-","△")&amp;"】"))</f>
        <v>【82.75】</v>
      </c>
      <c r="BF6" s="21">
        <f>IF(BF7="",NA(),BF7)</f>
        <v>1680</v>
      </c>
      <c r="BG6" s="21">
        <f t="shared" ref="BG6:BO6" si="7">IF(BG7="",NA(),BG7)</f>
        <v>1637.76</v>
      </c>
      <c r="BH6" s="21">
        <f t="shared" si="7"/>
        <v>1566.17</v>
      </c>
      <c r="BI6" s="21">
        <f t="shared" si="7"/>
        <v>1468.68</v>
      </c>
      <c r="BJ6" s="21">
        <f t="shared" si="7"/>
        <v>1377.39</v>
      </c>
      <c r="BK6" s="21">
        <f t="shared" si="7"/>
        <v>709.4</v>
      </c>
      <c r="BL6" s="21">
        <f t="shared" si="7"/>
        <v>734.47</v>
      </c>
      <c r="BM6" s="21">
        <f t="shared" si="7"/>
        <v>720.89</v>
      </c>
      <c r="BN6" s="21">
        <f t="shared" si="7"/>
        <v>676.93</v>
      </c>
      <c r="BO6" s="21">
        <f t="shared" si="7"/>
        <v>635.88</v>
      </c>
      <c r="BP6" s="20" t="str">
        <f>IF(BP7="","",IF(BP7="-","【-】","【"&amp;SUBSTITUTE(TEXT(BP7,"#,##0.00"),"-","△")&amp;"】"))</f>
        <v>【602.56】</v>
      </c>
      <c r="BQ6" s="21">
        <f>IF(BQ7="",NA(),BQ7)</f>
        <v>102.08</v>
      </c>
      <c r="BR6" s="21">
        <f t="shared" ref="BR6:BZ6" si="8">IF(BR7="",NA(),BR7)</f>
        <v>101.86</v>
      </c>
      <c r="BS6" s="21">
        <f t="shared" si="8"/>
        <v>102.38</v>
      </c>
      <c r="BT6" s="21">
        <f t="shared" si="8"/>
        <v>102.49</v>
      </c>
      <c r="BU6" s="21">
        <f t="shared" si="8"/>
        <v>101.83</v>
      </c>
      <c r="BV6" s="21">
        <f t="shared" si="8"/>
        <v>91.14</v>
      </c>
      <c r="BW6" s="21">
        <f t="shared" si="8"/>
        <v>90.69</v>
      </c>
      <c r="BX6" s="21">
        <f t="shared" si="8"/>
        <v>90.5</v>
      </c>
      <c r="BY6" s="21">
        <f t="shared" si="8"/>
        <v>92.66</v>
      </c>
      <c r="BZ6" s="21">
        <f t="shared" si="8"/>
        <v>93.49</v>
      </c>
      <c r="CA6" s="20" t="str">
        <f>IF(CA7="","",IF(CA7="-","【-】","【"&amp;SUBSTITUTE(TEXT(CA7,"#,##0.00"),"-","△")&amp;"】"))</f>
        <v>【97.94】</v>
      </c>
      <c r="CB6" s="21">
        <f>IF(CB7="",NA(),CB7)</f>
        <v>160.85</v>
      </c>
      <c r="CC6" s="21">
        <f t="shared" ref="CC6:CK6" si="9">IF(CC7="",NA(),CC7)</f>
        <v>160.79</v>
      </c>
      <c r="CD6" s="21">
        <f t="shared" si="9"/>
        <v>160.12</v>
      </c>
      <c r="CE6" s="21">
        <f t="shared" si="9"/>
        <v>160.19</v>
      </c>
      <c r="CF6" s="21">
        <f t="shared" si="9"/>
        <v>161.33000000000001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79.319999999999993</v>
      </c>
      <c r="CN6" s="21">
        <f t="shared" ref="CN6:CV6" si="10">IF(CN7="",NA(),CN7)</f>
        <v>65.55</v>
      </c>
      <c r="CO6" s="21">
        <f t="shared" si="10"/>
        <v>64.06</v>
      </c>
      <c r="CP6" s="21">
        <f t="shared" si="10"/>
        <v>65.64</v>
      </c>
      <c r="CQ6" s="21">
        <f t="shared" si="10"/>
        <v>67.52</v>
      </c>
      <c r="CR6" s="21">
        <f t="shared" si="10"/>
        <v>60.78</v>
      </c>
      <c r="CS6" s="21">
        <f t="shared" si="10"/>
        <v>59.96</v>
      </c>
      <c r="CT6" s="21">
        <f t="shared" si="10"/>
        <v>59.9</v>
      </c>
      <c r="CU6" s="21">
        <f t="shared" si="10"/>
        <v>60.13</v>
      </c>
      <c r="CV6" s="21">
        <f t="shared" si="10"/>
        <v>62.51</v>
      </c>
      <c r="CW6" s="20" t="str">
        <f>IF(CW7="","",IF(CW7="-","【-】","【"&amp;SUBSTITUTE(TEXT(CW7,"#,##0.00"),"-","△")&amp;"】"))</f>
        <v>【60.13】</v>
      </c>
      <c r="CX6" s="21">
        <f>IF(CX7="",NA(),CX7)</f>
        <v>91.49</v>
      </c>
      <c r="CY6" s="21">
        <f t="shared" ref="CY6:DG6" si="11">IF(CY7="",NA(),CY7)</f>
        <v>91.89</v>
      </c>
      <c r="CZ6" s="21">
        <f t="shared" si="11"/>
        <v>92.34</v>
      </c>
      <c r="DA6" s="21">
        <f t="shared" si="11"/>
        <v>93.4</v>
      </c>
      <c r="DB6" s="21">
        <f t="shared" si="11"/>
        <v>93.83</v>
      </c>
      <c r="DC6" s="21">
        <f t="shared" si="11"/>
        <v>94.17</v>
      </c>
      <c r="DD6" s="21">
        <f t="shared" si="11"/>
        <v>94.27</v>
      </c>
      <c r="DE6" s="21">
        <f t="shared" si="11"/>
        <v>94.46</v>
      </c>
      <c r="DF6" s="21">
        <f t="shared" si="11"/>
        <v>94.37</v>
      </c>
      <c r="DG6" s="21">
        <f t="shared" si="11"/>
        <v>94.61</v>
      </c>
      <c r="DH6" s="20" t="str">
        <f>IF(DH7="","",IF(DH7="-","【-】","【"&amp;SUBSTITUTE(TEXT(DH7,"#,##0.00"),"-","△")&amp;"】"))</f>
        <v>【96.00】</v>
      </c>
      <c r="DI6" s="21">
        <f>IF(DI7="",NA(),DI7)</f>
        <v>13.49</v>
      </c>
      <c r="DJ6" s="21">
        <f t="shared" ref="DJ6:DR6" si="12">IF(DJ7="",NA(),DJ7)</f>
        <v>15.75</v>
      </c>
      <c r="DK6" s="21">
        <f t="shared" si="12"/>
        <v>18.23</v>
      </c>
      <c r="DL6" s="21">
        <f t="shared" si="12"/>
        <v>20.77</v>
      </c>
      <c r="DM6" s="21">
        <f t="shared" si="12"/>
        <v>23.19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1">
        <f t="shared" si="13"/>
        <v>2.4</v>
      </c>
      <c r="DX6" s="21">
        <f t="shared" si="13"/>
        <v>2.5099999999999998</v>
      </c>
      <c r="DY6" s="21">
        <f t="shared" si="13"/>
        <v>1.06</v>
      </c>
      <c r="DZ6" s="21">
        <f t="shared" si="13"/>
        <v>2.02</v>
      </c>
      <c r="EA6" s="21">
        <f t="shared" si="13"/>
        <v>2.67</v>
      </c>
      <c r="EB6" s="21">
        <f t="shared" si="13"/>
        <v>3.43</v>
      </c>
      <c r="EC6" s="21">
        <f t="shared" si="13"/>
        <v>4.25</v>
      </c>
      <c r="ED6" s="20" t="str">
        <f>IF(ED7="","",IF(ED7="-","【-】","【"&amp;SUBSTITUTE(TEXT(ED7,"#,##0.00"),"-","△")&amp;"】"))</f>
        <v>【9.46】</v>
      </c>
      <c r="EE6" s="21">
        <f>IF(EE7="",NA(),EE7)</f>
        <v>0.23</v>
      </c>
      <c r="EF6" s="21">
        <f t="shared" ref="EF6:EN6" si="14">IF(EF7="",NA(),EF7)</f>
        <v>0.19</v>
      </c>
      <c r="EG6" s="21">
        <f t="shared" si="14"/>
        <v>0.21</v>
      </c>
      <c r="EH6" s="21">
        <f t="shared" si="14"/>
        <v>0.03</v>
      </c>
      <c r="EI6" s="21">
        <f t="shared" si="14"/>
        <v>0.09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402249</v>
      </c>
      <c r="D7" s="23">
        <v>46</v>
      </c>
      <c r="E7" s="23">
        <v>17</v>
      </c>
      <c r="F7" s="23">
        <v>1</v>
      </c>
      <c r="G7" s="23">
        <v>0</v>
      </c>
      <c r="H7" s="23" t="s">
        <v>96</v>
      </c>
      <c r="I7" s="23" t="s">
        <v>97</v>
      </c>
      <c r="J7" s="23" t="s">
        <v>98</v>
      </c>
      <c r="K7" s="23" t="s">
        <v>99</v>
      </c>
      <c r="L7" s="23" t="s">
        <v>100</v>
      </c>
      <c r="M7" s="23" t="s">
        <v>101</v>
      </c>
      <c r="N7" s="24" t="s">
        <v>102</v>
      </c>
      <c r="O7" s="24">
        <v>60.55</v>
      </c>
      <c r="P7" s="24">
        <v>95.3</v>
      </c>
      <c r="Q7" s="24">
        <v>83.71</v>
      </c>
      <c r="R7" s="24">
        <v>3256</v>
      </c>
      <c r="S7" s="24">
        <v>69201</v>
      </c>
      <c r="T7" s="24">
        <v>52.76</v>
      </c>
      <c r="U7" s="24">
        <v>1311.62</v>
      </c>
      <c r="V7" s="24">
        <v>65949</v>
      </c>
      <c r="W7" s="24">
        <v>11.93</v>
      </c>
      <c r="X7" s="24">
        <v>5528</v>
      </c>
      <c r="Y7" s="24">
        <v>108.74</v>
      </c>
      <c r="Z7" s="24">
        <v>113.68</v>
      </c>
      <c r="AA7" s="24">
        <v>115.2</v>
      </c>
      <c r="AB7" s="24">
        <v>119.02</v>
      </c>
      <c r="AC7" s="24">
        <v>116.03</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70.650000000000006</v>
      </c>
      <c r="AV7" s="24">
        <v>74.27</v>
      </c>
      <c r="AW7" s="24">
        <v>77.2</v>
      </c>
      <c r="AX7" s="24">
        <v>84.68</v>
      </c>
      <c r="AY7" s="24">
        <v>82.7</v>
      </c>
      <c r="AZ7" s="24">
        <v>67.86</v>
      </c>
      <c r="BA7" s="24">
        <v>72.92</v>
      </c>
      <c r="BB7" s="24">
        <v>81.19</v>
      </c>
      <c r="BC7" s="24">
        <v>85.86</v>
      </c>
      <c r="BD7" s="24">
        <v>94.74</v>
      </c>
      <c r="BE7" s="24">
        <v>82.75</v>
      </c>
      <c r="BF7" s="24">
        <v>1680</v>
      </c>
      <c r="BG7" s="24">
        <v>1637.76</v>
      </c>
      <c r="BH7" s="24">
        <v>1566.17</v>
      </c>
      <c r="BI7" s="24">
        <v>1468.68</v>
      </c>
      <c r="BJ7" s="24">
        <v>1377.39</v>
      </c>
      <c r="BK7" s="24">
        <v>709.4</v>
      </c>
      <c r="BL7" s="24">
        <v>734.47</v>
      </c>
      <c r="BM7" s="24">
        <v>720.89</v>
      </c>
      <c r="BN7" s="24">
        <v>676.93</v>
      </c>
      <c r="BO7" s="24">
        <v>635.88</v>
      </c>
      <c r="BP7" s="24">
        <v>602.55999999999995</v>
      </c>
      <c r="BQ7" s="24">
        <v>102.08</v>
      </c>
      <c r="BR7" s="24">
        <v>101.86</v>
      </c>
      <c r="BS7" s="24">
        <v>102.38</v>
      </c>
      <c r="BT7" s="24">
        <v>102.49</v>
      </c>
      <c r="BU7" s="24">
        <v>101.83</v>
      </c>
      <c r="BV7" s="24">
        <v>91.14</v>
      </c>
      <c r="BW7" s="24">
        <v>90.69</v>
      </c>
      <c r="BX7" s="24">
        <v>90.5</v>
      </c>
      <c r="BY7" s="24">
        <v>92.66</v>
      </c>
      <c r="BZ7" s="24">
        <v>93.49</v>
      </c>
      <c r="CA7" s="24">
        <v>97.94</v>
      </c>
      <c r="CB7" s="24">
        <v>160.85</v>
      </c>
      <c r="CC7" s="24">
        <v>160.79</v>
      </c>
      <c r="CD7" s="24">
        <v>160.12</v>
      </c>
      <c r="CE7" s="24">
        <v>160.19</v>
      </c>
      <c r="CF7" s="24">
        <v>161.33000000000001</v>
      </c>
      <c r="CG7" s="24">
        <v>136.86000000000001</v>
      </c>
      <c r="CH7" s="24">
        <v>138.52000000000001</v>
      </c>
      <c r="CI7" s="24">
        <v>138.66999999999999</v>
      </c>
      <c r="CJ7" s="24">
        <v>139.12</v>
      </c>
      <c r="CK7" s="24">
        <v>141.68</v>
      </c>
      <c r="CL7" s="24">
        <v>140.97999999999999</v>
      </c>
      <c r="CM7" s="24">
        <v>79.319999999999993</v>
      </c>
      <c r="CN7" s="24">
        <v>65.55</v>
      </c>
      <c r="CO7" s="24">
        <v>64.06</v>
      </c>
      <c r="CP7" s="24">
        <v>65.64</v>
      </c>
      <c r="CQ7" s="24">
        <v>67.52</v>
      </c>
      <c r="CR7" s="24">
        <v>60.78</v>
      </c>
      <c r="CS7" s="24">
        <v>59.96</v>
      </c>
      <c r="CT7" s="24">
        <v>59.9</v>
      </c>
      <c r="CU7" s="24">
        <v>60.13</v>
      </c>
      <c r="CV7" s="24">
        <v>62.51</v>
      </c>
      <c r="CW7" s="24">
        <v>60.13</v>
      </c>
      <c r="CX7" s="24">
        <v>91.49</v>
      </c>
      <c r="CY7" s="24">
        <v>91.89</v>
      </c>
      <c r="CZ7" s="24">
        <v>92.34</v>
      </c>
      <c r="DA7" s="24">
        <v>93.4</v>
      </c>
      <c r="DB7" s="24">
        <v>93.83</v>
      </c>
      <c r="DC7" s="24">
        <v>94.17</v>
      </c>
      <c r="DD7" s="24">
        <v>94.27</v>
      </c>
      <c r="DE7" s="24">
        <v>94.46</v>
      </c>
      <c r="DF7" s="24">
        <v>94.37</v>
      </c>
      <c r="DG7" s="24">
        <v>94.61</v>
      </c>
      <c r="DH7" s="24">
        <v>96</v>
      </c>
      <c r="DI7" s="24">
        <v>13.49</v>
      </c>
      <c r="DJ7" s="24">
        <v>15.75</v>
      </c>
      <c r="DK7" s="24">
        <v>18.23</v>
      </c>
      <c r="DL7" s="24">
        <v>20.77</v>
      </c>
      <c r="DM7" s="24">
        <v>23.19</v>
      </c>
      <c r="DN7" s="24">
        <v>23.25</v>
      </c>
      <c r="DO7" s="24">
        <v>25.2</v>
      </c>
      <c r="DP7" s="24">
        <v>27.42</v>
      </c>
      <c r="DQ7" s="24">
        <v>30.01</v>
      </c>
      <c r="DR7" s="24">
        <v>32.229999999999997</v>
      </c>
      <c r="DS7" s="24">
        <v>42.2</v>
      </c>
      <c r="DT7" s="24">
        <v>0</v>
      </c>
      <c r="DU7" s="24">
        <v>0</v>
      </c>
      <c r="DV7" s="24">
        <v>0</v>
      </c>
      <c r="DW7" s="24">
        <v>2.4</v>
      </c>
      <c r="DX7" s="24">
        <v>2.5099999999999998</v>
      </c>
      <c r="DY7" s="24">
        <v>1.06</v>
      </c>
      <c r="DZ7" s="24">
        <v>2.02</v>
      </c>
      <c r="EA7" s="24">
        <v>2.67</v>
      </c>
      <c r="EB7" s="24">
        <v>3.43</v>
      </c>
      <c r="EC7" s="24">
        <v>4.25</v>
      </c>
      <c r="ED7" s="24">
        <v>9.4600000000000009</v>
      </c>
      <c r="EE7" s="24">
        <v>0.23</v>
      </c>
      <c r="EF7" s="24">
        <v>0.19</v>
      </c>
      <c r="EG7" s="24">
        <v>0.21</v>
      </c>
      <c r="EH7" s="24">
        <v>0.03</v>
      </c>
      <c r="EI7" s="24">
        <v>0.09</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立野翠</cp:lastModifiedBy>
  <cp:lastPrinted>2026-01-21T02:32:20Z</cp:lastPrinted>
  <dcterms:created xsi:type="dcterms:W3CDTF">2025-12-23T06:05:32Z</dcterms:created>
  <dcterms:modified xsi:type="dcterms:W3CDTF">2026-01-21T02:32:21Z</dcterms:modified>
  <cp:category/>
</cp:coreProperties>
</file>