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N:\1300健康福祉部\020高齢者サービス課\030介護事業所指導係\★地域密着(指定・更新・変更等)\★指定・変更・加算届出等（様式）\★R7.4.1~\介護給付費算定に係る体制等に関する様式\"/>
    </mc:Choice>
  </mc:AlternateContent>
  <bookViews>
    <workbookView xWindow="0" yWindow="0" windowWidth="15345" windowHeight="3705" activeTab="1"/>
  </bookViews>
  <sheets>
    <sheet name="注意事項" sheetId="28" r:id="rId1"/>
    <sheet name="チェック表" sheetId="17" r:id="rId2"/>
    <sheet name="別紙１－３ " sheetId="2" r:id="rId3"/>
    <sheet name="備考（1－3）" sheetId="29" r:id="rId4"/>
    <sheet name="別紙3－2" sheetId="3" r:id="rId5"/>
    <sheet name="別紙5－2" sheetId="4" r:id="rId6"/>
    <sheet name="別紙６" sheetId="5" r:id="rId7"/>
    <sheet name="別紙７" sheetId="6" r:id="rId8"/>
    <sheet name="別紙７－２" sheetId="7" r:id="rId9"/>
    <sheet name="別紙12－2" sheetId="8" r:id="rId10"/>
    <sheet name="別紙14－6" sheetId="9" r:id="rId11"/>
    <sheet name="別紙28" sheetId="10" r:id="rId12"/>
    <sheet name="別紙35" sheetId="11" r:id="rId13"/>
    <sheet name="別紙40" sheetId="12" r:id="rId14"/>
    <sheet name="別紙46" sheetId="13" r:id="rId15"/>
    <sheet name="別紙47" sheetId="14" r:id="rId16"/>
    <sheet name="別紙48" sheetId="15" r:id="rId17"/>
    <sheet name="別紙48－2" sheetId="16" r:id="rId18"/>
    <sheet name="参考様式５（若年性）" sheetId="18" r:id="rId19"/>
    <sheet name="参考様式15（短期）" sheetId="19" r:id="rId20"/>
    <sheet name="参考様式15（入院体制）" sheetId="20" r:id="rId21"/>
    <sheet name="【標準様式１】記載例 認知症対応型共同生活介護" sheetId="21" r:id="rId22"/>
    <sheet name="【標準様式１】記載例シフト記号表（勤務時間帯）" sheetId="22" r:id="rId23"/>
    <sheet name="【標準様式１】認知症対応型共同生活介護(50人)" sheetId="23" r:id="rId24"/>
    <sheet name="【標準様式１】認知症対応型共同生活介護（1枚用）" sheetId="24" r:id="rId25"/>
    <sheet name="【標準様式１】シフト記号表（勤務時間帯）" sheetId="25" r:id="rId26"/>
    <sheet name="【標準様式１】記入方法" sheetId="26" r:id="rId27"/>
    <sheet name="【標準様式１】プルダウン・リスト" sheetId="27" r:id="rId28"/>
  </sheets>
  <externalReferences>
    <externalReference r:id="rId29"/>
    <externalReference r:id="rId30"/>
    <externalReference r:id="rId31"/>
    <externalReference r:id="rId32"/>
  </externalReferences>
  <definedNames>
    <definedName name="【記載例】シフト記号" localSheetId="25">'【標準様式１】シフト記号表（勤務時間帯）'!$C$6:$C$47</definedName>
    <definedName name="【記載例】シフト記号">'[1]【記載例】シフト記号表（勤務時間帯）'!$C$6:$C$47</definedName>
    <definedName name="ｋ">#N/A</definedName>
    <definedName name="_xlnm.Print_Area" localSheetId="25">'【標準様式１】シフト記号表（勤務時間帯）'!$B$1:$AB$52</definedName>
    <definedName name="_xlnm.Print_Area" localSheetId="21">'【標準様式１】記載例 認知症対応型共同生活介護'!$A$1:$BI$75</definedName>
    <definedName name="_xlnm.Print_Area" localSheetId="22">'【標準様式１】記載例シフト記号表（勤務時間帯）'!$B$1:$AB$52</definedName>
    <definedName name="_xlnm.Print_Area" localSheetId="26">【標準様式１】記入方法!$B$1:$Q$84</definedName>
    <definedName name="_xlnm.Print_Area" localSheetId="24">'【標準様式１】認知症対応型共同生活介護（1枚用）'!$A$1:$BI$75</definedName>
    <definedName name="_xlnm.Print_Area" localSheetId="23">'【標準様式１】認知症対応型共同生活介護(50人)'!$A$1:$BI$177</definedName>
    <definedName name="_xlnm.Print_Area" localSheetId="1">チェック表!$A$1:$H$74</definedName>
    <definedName name="_xlnm.Print_Area" localSheetId="19">'参考様式15（短期）'!$A$1:$V$37</definedName>
    <definedName name="_xlnm.Print_Area" localSheetId="20">'参考様式15（入院体制）'!$A$1:$V$37</definedName>
    <definedName name="_xlnm.Print_Area" localSheetId="18">'参考様式５（若年性）'!$A$1:$Y$50</definedName>
    <definedName name="_xlnm.Print_Area" localSheetId="3">'備考（1－3）'!$A$1:$I$44</definedName>
    <definedName name="_xlnm.Print_Area" localSheetId="9">'別紙12－2'!$A$1:$AF$70</definedName>
    <definedName name="_xlnm.Print_Area" localSheetId="2">'別紙１－３ '!$A$1:$AF$78</definedName>
    <definedName name="_xlnm.Print_Area" localSheetId="10">'別紙14－6'!$A$1:$AD$58</definedName>
    <definedName name="_xlnm.Print_Area" localSheetId="11">別紙28!$A$1:$AB$74</definedName>
    <definedName name="_xlnm.Print_Area" localSheetId="4">'別紙3－2'!$A$1:$AK$78</definedName>
    <definedName name="_xlnm.Print_Area" localSheetId="12">別紙35!$A$1:$AI$52</definedName>
    <definedName name="_xlnm.Print_Area" localSheetId="14">別紙46!$A$1:$AA$54</definedName>
    <definedName name="_xlnm.Print_Area" localSheetId="15">別紙47!$A$1:$Y$26</definedName>
    <definedName name="_xlnm.Print_Area" localSheetId="16">別紙48!$A$1:$Y$36</definedName>
    <definedName name="_xlnm.Print_Area" localSheetId="17">'別紙48－2'!$A$1:$Y$30</definedName>
    <definedName name="_xlnm.Print_Area" localSheetId="5">'別紙5－2'!$A$1:$AF$60</definedName>
    <definedName name="_xlnm.Print_Area" localSheetId="6">別紙６!$A$1:$AK$35</definedName>
    <definedName name="_xlnm.Print_Area" localSheetId="7">別紙７!$A$1:$AI$63</definedName>
    <definedName name="_xlnm.Print_Area" localSheetId="8">'別紙７－２'!$A$1:$S$90</definedName>
    <definedName name="_xlnm.Print_Titles" localSheetId="24">'【標準様式１】認知症対応型共同生活介護（1枚用）'!$1:$20</definedName>
    <definedName name="_xlnm.Print_Titles" localSheetId="23">'【標準様式１】認知症対応型共同生活介護(50人)'!$1:$20</definedName>
    <definedName name="_xlnm.Print_Titles" localSheetId="1">チェック表!$9:$9</definedName>
    <definedName name="サービス種別">[2]サービス種類一覧!$B$4:$B$20</definedName>
    <definedName name="サービス種類">[3]サービス種類一覧!$C$4:$C$20</definedName>
    <definedName name="サービス名">#N/A</definedName>
    <definedName name="サービス名称">#N/A</definedName>
    <definedName name="シフト記号表">'[1]シフト記号表（勤務時間帯）'!$C$6:$C$47</definedName>
    <definedName name="だだ">#N/A</definedName>
    <definedName name="っっｋ">#N/A</definedName>
    <definedName name="っっっっｌ">#N/A</definedName>
    <definedName name="介護従業者">【標準様式１】プルダウン・リスト!$D$15:$D$23</definedName>
    <definedName name="確認">#N/A</definedName>
    <definedName name="管理者">【標準様式１】プルダウン・リスト!$C$15:$C$23</definedName>
    <definedName name="計画作成担当者">【標準様式１】プルダウン・リスト!$E$15:$E$23</definedName>
    <definedName name="種類">[4]サービス種類一覧!$A$4:$A$20</definedName>
    <definedName name="職種">[1]プルダウン・リスト!$C$14:$L$14</definedName>
  </definedName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47" i="25" l="1"/>
  <c r="R47" i="25"/>
  <c r="D47" i="25"/>
  <c r="X46" i="25"/>
  <c r="Z46" i="25" s="1"/>
  <c r="T46" i="25"/>
  <c r="R46" i="25"/>
  <c r="P46" i="25"/>
  <c r="N46" i="25"/>
  <c r="L46" i="25"/>
  <c r="T45" i="25"/>
  <c r="R45" i="25"/>
  <c r="X45" i="25" s="1"/>
  <c r="P45" i="25"/>
  <c r="N45" i="25"/>
  <c r="L45" i="25"/>
  <c r="L47" i="25" s="1"/>
  <c r="T44" i="25"/>
  <c r="R44" i="25"/>
  <c r="D44" i="25"/>
  <c r="X43" i="25"/>
  <c r="Z43" i="25" s="1"/>
  <c r="T43" i="25"/>
  <c r="R43" i="25"/>
  <c r="P43" i="25"/>
  <c r="N43" i="25"/>
  <c r="L43" i="25"/>
  <c r="T42" i="25"/>
  <c r="R42" i="25"/>
  <c r="X42" i="25" s="1"/>
  <c r="P42" i="25"/>
  <c r="N42" i="25"/>
  <c r="L42" i="25"/>
  <c r="L44" i="25" s="1"/>
  <c r="T41" i="25"/>
  <c r="R41" i="25"/>
  <c r="D41" i="25"/>
  <c r="X40" i="25"/>
  <c r="Z40" i="25" s="1"/>
  <c r="T40" i="25"/>
  <c r="R40" i="25"/>
  <c r="P40" i="25"/>
  <c r="N40" i="25"/>
  <c r="L40" i="25"/>
  <c r="T39" i="25"/>
  <c r="R39" i="25"/>
  <c r="X39" i="25" s="1"/>
  <c r="P39" i="25"/>
  <c r="N39" i="25"/>
  <c r="L39" i="25"/>
  <c r="L41" i="25" s="1"/>
  <c r="D38" i="25"/>
  <c r="D37" i="25"/>
  <c r="D36" i="25"/>
  <c r="D35" i="25"/>
  <c r="D34" i="25"/>
  <c r="D33" i="25"/>
  <c r="D32" i="25"/>
  <c r="D31" i="25"/>
  <c r="D30" i="25"/>
  <c r="D29" i="25"/>
  <c r="D28" i="25"/>
  <c r="D27" i="25"/>
  <c r="D26" i="25"/>
  <c r="D25" i="25"/>
  <c r="D24" i="25"/>
  <c r="D23" i="25"/>
  <c r="T22" i="25"/>
  <c r="R22" i="25"/>
  <c r="X22" i="25" s="1"/>
  <c r="Z22" i="25" s="1"/>
  <c r="P22" i="25"/>
  <c r="N22" i="25"/>
  <c r="L22" i="25"/>
  <c r="D22" i="25"/>
  <c r="T21" i="25"/>
  <c r="R21" i="25"/>
  <c r="X21" i="25" s="1"/>
  <c r="Z21" i="25" s="1"/>
  <c r="P21" i="25"/>
  <c r="N21" i="25"/>
  <c r="L21" i="25"/>
  <c r="D21" i="25"/>
  <c r="T20" i="25"/>
  <c r="R20" i="25"/>
  <c r="X20" i="25" s="1"/>
  <c r="Z20" i="25" s="1"/>
  <c r="P20" i="25"/>
  <c r="N20" i="25"/>
  <c r="L20" i="25"/>
  <c r="D20" i="25"/>
  <c r="T19" i="25"/>
  <c r="R19" i="25"/>
  <c r="X19" i="25" s="1"/>
  <c r="Z19" i="25" s="1"/>
  <c r="P19" i="25"/>
  <c r="N19" i="25"/>
  <c r="L19" i="25"/>
  <c r="D19" i="25"/>
  <c r="T18" i="25"/>
  <c r="R18" i="25"/>
  <c r="X18" i="25" s="1"/>
  <c r="Z18" i="25" s="1"/>
  <c r="P18" i="25"/>
  <c r="N18" i="25"/>
  <c r="L18" i="25"/>
  <c r="D18" i="25"/>
  <c r="T17" i="25"/>
  <c r="R17" i="25"/>
  <c r="X17" i="25" s="1"/>
  <c r="Z17" i="25" s="1"/>
  <c r="P17" i="25"/>
  <c r="N17" i="25"/>
  <c r="L17" i="25"/>
  <c r="D17" i="25"/>
  <c r="T16" i="25"/>
  <c r="R16" i="25"/>
  <c r="X16" i="25" s="1"/>
  <c r="Z16" i="25" s="1"/>
  <c r="P16" i="25"/>
  <c r="N16" i="25"/>
  <c r="L16" i="25"/>
  <c r="D16" i="25"/>
  <c r="T15" i="25"/>
  <c r="R15" i="25"/>
  <c r="X15" i="25" s="1"/>
  <c r="Z15" i="25" s="1"/>
  <c r="P15" i="25"/>
  <c r="N15" i="25"/>
  <c r="L15" i="25"/>
  <c r="D15" i="25"/>
  <c r="T14" i="25"/>
  <c r="R14" i="25"/>
  <c r="X14" i="25" s="1"/>
  <c r="Z14" i="25" s="1"/>
  <c r="P14" i="25"/>
  <c r="N14" i="25"/>
  <c r="L14" i="25"/>
  <c r="D14" i="25"/>
  <c r="T13" i="25"/>
  <c r="R13" i="25"/>
  <c r="X13" i="25" s="1"/>
  <c r="Z13" i="25" s="1"/>
  <c r="P13" i="25"/>
  <c r="N13" i="25"/>
  <c r="L13" i="25"/>
  <c r="D13" i="25"/>
  <c r="T12" i="25"/>
  <c r="R12" i="25"/>
  <c r="X12" i="25" s="1"/>
  <c r="Z12" i="25" s="1"/>
  <c r="P12" i="25"/>
  <c r="N12" i="25"/>
  <c r="L12" i="25"/>
  <c r="D12" i="25"/>
  <c r="T11" i="25"/>
  <c r="R11" i="25"/>
  <c r="X11" i="25" s="1"/>
  <c r="Z11" i="25" s="1"/>
  <c r="P11" i="25"/>
  <c r="N11" i="25"/>
  <c r="L11" i="25"/>
  <c r="D11" i="25"/>
  <c r="T10" i="25"/>
  <c r="R10" i="25"/>
  <c r="X10" i="25" s="1"/>
  <c r="Z10" i="25" s="1"/>
  <c r="P10" i="25"/>
  <c r="N10" i="25"/>
  <c r="L10" i="25"/>
  <c r="D10" i="25"/>
  <c r="T9" i="25"/>
  <c r="R9" i="25"/>
  <c r="X9" i="25" s="1"/>
  <c r="Z9" i="25" s="1"/>
  <c r="P9" i="25"/>
  <c r="N9" i="25"/>
  <c r="L9" i="25"/>
  <c r="D9" i="25"/>
  <c r="T8" i="25"/>
  <c r="R8" i="25"/>
  <c r="X8" i="25" s="1"/>
  <c r="Z8" i="25" s="1"/>
  <c r="P8" i="25"/>
  <c r="N8" i="25"/>
  <c r="L8" i="25"/>
  <c r="D8" i="25"/>
  <c r="T7" i="25"/>
  <c r="R7" i="25"/>
  <c r="X7" i="25" s="1"/>
  <c r="Z7" i="25" s="1"/>
  <c r="P7" i="25"/>
  <c r="N7" i="25"/>
  <c r="L7" i="25"/>
  <c r="D7" i="25"/>
  <c r="T6" i="25"/>
  <c r="R6" i="25"/>
  <c r="X6" i="25" s="1"/>
  <c r="Z6" i="25" s="1"/>
  <c r="L6" i="25"/>
  <c r="D6" i="25"/>
  <c r="AY68" i="24"/>
  <c r="AX68" i="24"/>
  <c r="AW68" i="24"/>
  <c r="AV68" i="24"/>
  <c r="AU68" i="24"/>
  <c r="AT68" i="24"/>
  <c r="AS68" i="24"/>
  <c r="AR68" i="24"/>
  <c r="AQ68" i="24"/>
  <c r="AP68" i="24"/>
  <c r="AO68" i="24"/>
  <c r="AN68" i="24"/>
  <c r="AM68" i="24"/>
  <c r="AL68" i="24"/>
  <c r="AK68" i="24"/>
  <c r="AJ68" i="24"/>
  <c r="AI68" i="24"/>
  <c r="AH68" i="24"/>
  <c r="AG68" i="24"/>
  <c r="AF68" i="24"/>
  <c r="AE68" i="24"/>
  <c r="AD68" i="24"/>
  <c r="AC68" i="24"/>
  <c r="AB68" i="24"/>
  <c r="AZ68" i="24" s="1"/>
  <c r="BB68" i="24" s="1"/>
  <c r="AA68" i="24"/>
  <c r="Z68" i="24"/>
  <c r="Y68" i="24"/>
  <c r="X68" i="24"/>
  <c r="W68" i="24"/>
  <c r="V68" i="24"/>
  <c r="U68" i="24"/>
  <c r="G68" i="24"/>
  <c r="AY67" i="24"/>
  <c r="AX67" i="24"/>
  <c r="AW67" i="24"/>
  <c r="AV67" i="24"/>
  <c r="AU67" i="24"/>
  <c r="AT67" i="24"/>
  <c r="AS67" i="24"/>
  <c r="AR67" i="24"/>
  <c r="AQ67" i="24"/>
  <c r="AP67" i="24"/>
  <c r="AO67" i="24"/>
  <c r="AN67" i="24"/>
  <c r="AM67" i="24"/>
  <c r="AL67" i="24"/>
  <c r="AK67" i="24"/>
  <c r="AJ67" i="24"/>
  <c r="AI67" i="24"/>
  <c r="AH67" i="24"/>
  <c r="AG67" i="24"/>
  <c r="AF67" i="24"/>
  <c r="AE67" i="24"/>
  <c r="AD67" i="24"/>
  <c r="AC67" i="24"/>
  <c r="AB67" i="24"/>
  <c r="AA67" i="24"/>
  <c r="Z67" i="24"/>
  <c r="Y67" i="24"/>
  <c r="X67" i="24"/>
  <c r="W67" i="24"/>
  <c r="V67" i="24"/>
  <c r="U67" i="24"/>
  <c r="F67" i="24"/>
  <c r="AY65" i="24"/>
  <c r="AX65" i="24"/>
  <c r="AW65" i="24"/>
  <c r="AV65" i="24"/>
  <c r="AU65" i="24"/>
  <c r="AT65" i="24"/>
  <c r="AS65" i="24"/>
  <c r="AR65" i="24"/>
  <c r="AQ65" i="24"/>
  <c r="AP65" i="24"/>
  <c r="AO65" i="24"/>
  <c r="AN65" i="24"/>
  <c r="AM65" i="24"/>
  <c r="AL65" i="24"/>
  <c r="AK65" i="24"/>
  <c r="AJ65" i="24"/>
  <c r="AI65" i="24"/>
  <c r="AH65" i="24"/>
  <c r="AG65" i="24"/>
  <c r="AF65" i="24"/>
  <c r="AE65" i="24"/>
  <c r="AD65" i="24"/>
  <c r="AC65" i="24"/>
  <c r="AB65" i="24"/>
  <c r="AA65" i="24"/>
  <c r="Z65" i="24"/>
  <c r="Y65" i="24"/>
  <c r="AZ65" i="24" s="1"/>
  <c r="BB65" i="24" s="1"/>
  <c r="X65" i="24"/>
  <c r="W65" i="24"/>
  <c r="V65" i="24"/>
  <c r="U65" i="24"/>
  <c r="G65" i="24"/>
  <c r="AY64" i="24"/>
  <c r="AX64" i="24"/>
  <c r="AW64" i="24"/>
  <c r="AV64" i="24"/>
  <c r="AU64" i="24"/>
  <c r="AT64" i="24"/>
  <c r="AS64" i="24"/>
  <c r="AR64" i="24"/>
  <c r="AQ64" i="24"/>
  <c r="AP64" i="24"/>
  <c r="AO64" i="24"/>
  <c r="AN64" i="24"/>
  <c r="AM64" i="24"/>
  <c r="AL64" i="24"/>
  <c r="AK64" i="24"/>
  <c r="AJ64" i="24"/>
  <c r="AI64" i="24"/>
  <c r="AH64" i="24"/>
  <c r="AG64" i="24"/>
  <c r="AF64" i="24"/>
  <c r="AE64" i="24"/>
  <c r="AD64" i="24"/>
  <c r="AC64" i="24"/>
  <c r="AB64" i="24"/>
  <c r="AA64" i="24"/>
  <c r="Z64" i="24"/>
  <c r="Y64" i="24"/>
  <c r="X64" i="24"/>
  <c r="W64" i="24"/>
  <c r="V64" i="24"/>
  <c r="U64" i="24"/>
  <c r="F64" i="24"/>
  <c r="AY62" i="24"/>
  <c r="AX62" i="24"/>
  <c r="AW62" i="24"/>
  <c r="AV62" i="24"/>
  <c r="AU62" i="24"/>
  <c r="AT62" i="24"/>
  <c r="AS62" i="24"/>
  <c r="AR62" i="24"/>
  <c r="AQ62" i="24"/>
  <c r="AP62" i="24"/>
  <c r="AO62" i="24"/>
  <c r="AN62" i="24"/>
  <c r="AM62" i="24"/>
  <c r="AL62" i="24"/>
  <c r="AK62" i="24"/>
  <c r="AJ62" i="24"/>
  <c r="AI62" i="24"/>
  <c r="AH62" i="24"/>
  <c r="AG62" i="24"/>
  <c r="AF62" i="24"/>
  <c r="AE62" i="24"/>
  <c r="AD62" i="24"/>
  <c r="AC62" i="24"/>
  <c r="AB62" i="24"/>
  <c r="AA62" i="24"/>
  <c r="Z62" i="24"/>
  <c r="Y62" i="24"/>
  <c r="X62" i="24"/>
  <c r="W62" i="24"/>
  <c r="V62" i="24"/>
  <c r="U62" i="24"/>
  <c r="AZ62" i="24" s="1"/>
  <c r="BB62" i="24" s="1"/>
  <c r="G62" i="24"/>
  <c r="AY61" i="24"/>
  <c r="AX61" i="24"/>
  <c r="AW61" i="24"/>
  <c r="AV61" i="24"/>
  <c r="AU61" i="24"/>
  <c r="AT61" i="24"/>
  <c r="AS61" i="24"/>
  <c r="AR61" i="24"/>
  <c r="AQ61" i="24"/>
  <c r="AP61" i="24"/>
  <c r="AO61" i="24"/>
  <c r="AN61" i="24"/>
  <c r="AM61" i="24"/>
  <c r="AL61" i="24"/>
  <c r="AK61" i="24"/>
  <c r="AJ61" i="24"/>
  <c r="AI61" i="24"/>
  <c r="AH61" i="24"/>
  <c r="AG61" i="24"/>
  <c r="AF61" i="24"/>
  <c r="AE61" i="24"/>
  <c r="AD61" i="24"/>
  <c r="AC61" i="24"/>
  <c r="AB61" i="24"/>
  <c r="AA61" i="24"/>
  <c r="Z61" i="24"/>
  <c r="Y61" i="24"/>
  <c r="X61" i="24"/>
  <c r="W61" i="24"/>
  <c r="V61" i="24"/>
  <c r="U61" i="24"/>
  <c r="F61" i="24"/>
  <c r="AY59" i="24"/>
  <c r="AX59" i="24"/>
  <c r="AW59" i="24"/>
  <c r="AV59" i="24"/>
  <c r="AU59" i="24"/>
  <c r="AT59" i="24"/>
  <c r="AS59" i="24"/>
  <c r="AR59" i="24"/>
  <c r="AQ59" i="24"/>
  <c r="AP59" i="24"/>
  <c r="AO59" i="24"/>
  <c r="AN59" i="24"/>
  <c r="AM59" i="24"/>
  <c r="AL59" i="24"/>
  <c r="AK59" i="24"/>
  <c r="AJ59" i="24"/>
  <c r="AI59" i="24"/>
  <c r="AH59" i="24"/>
  <c r="AG59" i="24"/>
  <c r="AF59" i="24"/>
  <c r="AE59" i="24"/>
  <c r="AD59" i="24"/>
  <c r="AC59" i="24"/>
  <c r="AB59" i="24"/>
  <c r="AA59" i="24"/>
  <c r="Z59" i="24"/>
  <c r="Y59" i="24"/>
  <c r="X59" i="24"/>
  <c r="W59" i="24"/>
  <c r="V59" i="24"/>
  <c r="U59" i="24"/>
  <c r="AZ59" i="24" s="1"/>
  <c r="BB59" i="24" s="1"/>
  <c r="G59" i="24"/>
  <c r="AY58" i="24"/>
  <c r="AX58" i="24"/>
  <c r="AW58" i="24"/>
  <c r="AV58" i="24"/>
  <c r="AU58" i="24"/>
  <c r="AT58" i="24"/>
  <c r="AS58" i="24"/>
  <c r="AR58" i="24"/>
  <c r="AQ58" i="24"/>
  <c r="AP58" i="24"/>
  <c r="AO58" i="24"/>
  <c r="AN58" i="24"/>
  <c r="AM58" i="24"/>
  <c r="AL58" i="24"/>
  <c r="AK58" i="24"/>
  <c r="AJ58" i="24"/>
  <c r="AI58" i="24"/>
  <c r="AH58" i="24"/>
  <c r="AG58" i="24"/>
  <c r="AF58" i="24"/>
  <c r="AE58" i="24"/>
  <c r="AD58" i="24"/>
  <c r="AC58" i="24"/>
  <c r="AB58" i="24"/>
  <c r="AA58" i="24"/>
  <c r="Z58" i="24"/>
  <c r="Y58" i="24"/>
  <c r="X58" i="24"/>
  <c r="W58" i="24"/>
  <c r="V58" i="24"/>
  <c r="U58" i="24"/>
  <c r="AZ58" i="24" s="1"/>
  <c r="BB58" i="24" s="1"/>
  <c r="F58" i="24"/>
  <c r="AY56" i="24"/>
  <c r="AX56" i="24"/>
  <c r="AW56" i="24"/>
  <c r="AV56" i="24"/>
  <c r="AU56" i="24"/>
  <c r="AT56" i="24"/>
  <c r="AS56" i="24"/>
  <c r="AR56" i="24"/>
  <c r="AQ56" i="24"/>
  <c r="AP56" i="24"/>
  <c r="AO56" i="24"/>
  <c r="AN56" i="24"/>
  <c r="AM56" i="24"/>
  <c r="AL56" i="24"/>
  <c r="AK56" i="24"/>
  <c r="AJ56" i="24"/>
  <c r="AI56" i="24"/>
  <c r="AH56" i="24"/>
  <c r="AG56" i="24"/>
  <c r="AF56" i="24"/>
  <c r="AE56" i="24"/>
  <c r="AD56" i="24"/>
  <c r="AC56" i="24"/>
  <c r="AB56" i="24"/>
  <c r="AA56" i="24"/>
  <c r="Z56" i="24"/>
  <c r="Y56" i="24"/>
  <c r="X56" i="24"/>
  <c r="W56" i="24"/>
  <c r="V56" i="24"/>
  <c r="U56" i="24"/>
  <c r="AZ56" i="24" s="1"/>
  <c r="BB56" i="24" s="1"/>
  <c r="G56" i="24"/>
  <c r="AY55" i="24"/>
  <c r="AX55" i="24"/>
  <c r="AW55" i="24"/>
  <c r="AV55" i="24"/>
  <c r="AU55" i="24"/>
  <c r="AT55" i="24"/>
  <c r="AS55" i="24"/>
  <c r="AR55" i="24"/>
  <c r="AQ55" i="24"/>
  <c r="AP55" i="24"/>
  <c r="AO55" i="24"/>
  <c r="AN55" i="24"/>
  <c r="AM55" i="24"/>
  <c r="AL55" i="24"/>
  <c r="AK55" i="24"/>
  <c r="AJ55" i="24"/>
  <c r="AI55" i="24"/>
  <c r="AH55" i="24"/>
  <c r="AG55" i="24"/>
  <c r="AF55" i="24"/>
  <c r="AE55" i="24"/>
  <c r="AD55" i="24"/>
  <c r="AC55" i="24"/>
  <c r="AB55" i="24"/>
  <c r="AA55" i="24"/>
  <c r="Z55" i="24"/>
  <c r="Y55" i="24"/>
  <c r="X55" i="24"/>
  <c r="W55" i="24"/>
  <c r="V55" i="24"/>
  <c r="U55" i="24"/>
  <c r="F55" i="24"/>
  <c r="AY53" i="24"/>
  <c r="AX53" i="24"/>
  <c r="AW53" i="24"/>
  <c r="AV53" i="24"/>
  <c r="AU53" i="24"/>
  <c r="AT53" i="24"/>
  <c r="AS53" i="24"/>
  <c r="AR53" i="24"/>
  <c r="AQ53" i="24"/>
  <c r="AP53" i="24"/>
  <c r="AO53" i="24"/>
  <c r="AN53" i="24"/>
  <c r="AM53" i="24"/>
  <c r="AL53" i="24"/>
  <c r="AK53" i="24"/>
  <c r="AJ53" i="24"/>
  <c r="AI53" i="24"/>
  <c r="AH53" i="24"/>
  <c r="AG53" i="24"/>
  <c r="AF53" i="24"/>
  <c r="AE53" i="24"/>
  <c r="AD53" i="24"/>
  <c r="AC53" i="24"/>
  <c r="AB53" i="24"/>
  <c r="AA53" i="24"/>
  <c r="Z53" i="24"/>
  <c r="Y53" i="24"/>
  <c r="X53" i="24"/>
  <c r="W53" i="24"/>
  <c r="V53" i="24"/>
  <c r="U53" i="24"/>
  <c r="G53" i="24"/>
  <c r="AY52" i="24"/>
  <c r="AX52" i="24"/>
  <c r="AW52" i="24"/>
  <c r="AV52" i="24"/>
  <c r="AU52" i="24"/>
  <c r="AT52" i="24"/>
  <c r="AS52" i="24"/>
  <c r="AR52" i="24"/>
  <c r="AQ52" i="24"/>
  <c r="AP52" i="24"/>
  <c r="AO52" i="24"/>
  <c r="AN52" i="24"/>
  <c r="AM52" i="24"/>
  <c r="AL52" i="24"/>
  <c r="AK52" i="24"/>
  <c r="AJ52" i="24"/>
  <c r="AI52" i="24"/>
  <c r="AH52" i="24"/>
  <c r="AG52" i="24"/>
  <c r="AF52" i="24"/>
  <c r="AE52" i="24"/>
  <c r="AD52" i="24"/>
  <c r="AC52" i="24"/>
  <c r="AB52" i="24"/>
  <c r="AA52" i="24"/>
  <c r="Z52" i="24"/>
  <c r="Y52" i="24"/>
  <c r="X52" i="24"/>
  <c r="W52" i="24"/>
  <c r="V52" i="24"/>
  <c r="U52" i="24"/>
  <c r="F52" i="24"/>
  <c r="AY50" i="24"/>
  <c r="AX50" i="24"/>
  <c r="AW50" i="24"/>
  <c r="AV50" i="24"/>
  <c r="AU50" i="24"/>
  <c r="AT50" i="24"/>
  <c r="AS50" i="24"/>
  <c r="AR50" i="24"/>
  <c r="AQ50" i="24"/>
  <c r="AP50" i="24"/>
  <c r="AO50" i="24"/>
  <c r="AN50" i="24"/>
  <c r="AM50" i="24"/>
  <c r="AL50" i="24"/>
  <c r="AK50" i="24"/>
  <c r="AJ50" i="24"/>
  <c r="AI50" i="24"/>
  <c r="AH50" i="24"/>
  <c r="AG50" i="24"/>
  <c r="AF50" i="24"/>
  <c r="AE50" i="24"/>
  <c r="AD50" i="24"/>
  <c r="AC50" i="24"/>
  <c r="AB50" i="24"/>
  <c r="AA50" i="24"/>
  <c r="Z50" i="24"/>
  <c r="Y50" i="24"/>
  <c r="X50" i="24"/>
  <c r="W50" i="24"/>
  <c r="V50" i="24"/>
  <c r="U50" i="24"/>
  <c r="G50" i="24"/>
  <c r="AY49" i="24"/>
  <c r="AX49" i="24"/>
  <c r="AW49" i="24"/>
  <c r="AV49" i="24"/>
  <c r="AU49" i="24"/>
  <c r="AT49" i="24"/>
  <c r="AS49" i="24"/>
  <c r="AR49" i="24"/>
  <c r="AQ49" i="24"/>
  <c r="AP49" i="24"/>
  <c r="AO49" i="24"/>
  <c r="AN49" i="24"/>
  <c r="AM49" i="24"/>
  <c r="AL49" i="24"/>
  <c r="AK49" i="24"/>
  <c r="AJ49" i="24"/>
  <c r="AI49" i="24"/>
  <c r="AH49" i="24"/>
  <c r="AG49" i="24"/>
  <c r="AF49" i="24"/>
  <c r="AE49" i="24"/>
  <c r="AD49" i="24"/>
  <c r="AC49" i="24"/>
  <c r="AB49" i="24"/>
  <c r="AA49" i="24"/>
  <c r="Z49" i="24"/>
  <c r="Y49" i="24"/>
  <c r="X49" i="24"/>
  <c r="W49" i="24"/>
  <c r="AZ49" i="24" s="1"/>
  <c r="BB49" i="24" s="1"/>
  <c r="V49" i="24"/>
  <c r="U49" i="24"/>
  <c r="F49" i="24"/>
  <c r="AY47" i="24"/>
  <c r="AX47" i="24"/>
  <c r="AW47" i="24"/>
  <c r="AV47" i="24"/>
  <c r="AU47" i="24"/>
  <c r="AT47" i="24"/>
  <c r="AS47" i="24"/>
  <c r="AR47" i="24"/>
  <c r="AQ47" i="24"/>
  <c r="AP47" i="24"/>
  <c r="AO47" i="24"/>
  <c r="AN47" i="24"/>
  <c r="AM47" i="24"/>
  <c r="AL47" i="24"/>
  <c r="AK47" i="24"/>
  <c r="AJ47" i="24"/>
  <c r="AI47" i="24"/>
  <c r="AH47" i="24"/>
  <c r="AG47" i="24"/>
  <c r="AF47" i="24"/>
  <c r="AE47" i="24"/>
  <c r="AD47" i="24"/>
  <c r="AC47" i="24"/>
  <c r="AB47" i="24"/>
  <c r="AA47" i="24"/>
  <c r="Z47" i="24"/>
  <c r="Y47" i="24"/>
  <c r="X47" i="24"/>
  <c r="W47" i="24"/>
  <c r="V47" i="24"/>
  <c r="U47" i="24"/>
  <c r="G47" i="24"/>
  <c r="AY46" i="24"/>
  <c r="AX46" i="24"/>
  <c r="AW46" i="24"/>
  <c r="AV46" i="24"/>
  <c r="AU46" i="24"/>
  <c r="AT46" i="24"/>
  <c r="AS46" i="24"/>
  <c r="AR46" i="24"/>
  <c r="AQ46" i="24"/>
  <c r="AP46" i="24"/>
  <c r="AO46" i="24"/>
  <c r="AN46" i="24"/>
  <c r="AM46" i="24"/>
  <c r="AL46" i="24"/>
  <c r="AK46" i="24"/>
  <c r="AJ46" i="24"/>
  <c r="AI46" i="24"/>
  <c r="AH46" i="24"/>
  <c r="AG46" i="24"/>
  <c r="AF46" i="24"/>
  <c r="AE46" i="24"/>
  <c r="AD46" i="24"/>
  <c r="AC46" i="24"/>
  <c r="AB46" i="24"/>
  <c r="AA46" i="24"/>
  <c r="Z46" i="24"/>
  <c r="Y46" i="24"/>
  <c r="X46" i="24"/>
  <c r="W46" i="24"/>
  <c r="V46" i="24"/>
  <c r="AZ46" i="24" s="1"/>
  <c r="BB46" i="24" s="1"/>
  <c r="U46" i="24"/>
  <c r="F46" i="24"/>
  <c r="AY44" i="24"/>
  <c r="AX44" i="24"/>
  <c r="AW44" i="24"/>
  <c r="AV44" i="24"/>
  <c r="AU44" i="24"/>
  <c r="AT44" i="24"/>
  <c r="AS44" i="24"/>
  <c r="AR44" i="24"/>
  <c r="AQ44" i="24"/>
  <c r="AP44" i="24"/>
  <c r="AO44" i="24"/>
  <c r="AN44" i="24"/>
  <c r="AM44" i="24"/>
  <c r="AL44" i="24"/>
  <c r="AK44" i="24"/>
  <c r="AJ44" i="24"/>
  <c r="AI44" i="24"/>
  <c r="AH44" i="24"/>
  <c r="AG44" i="24"/>
  <c r="AF44" i="24"/>
  <c r="AE44" i="24"/>
  <c r="AD44" i="24"/>
  <c r="AC44" i="24"/>
  <c r="AB44" i="24"/>
  <c r="AZ44" i="24" s="1"/>
  <c r="BB44" i="24" s="1"/>
  <c r="AA44" i="24"/>
  <c r="Z44" i="24"/>
  <c r="Y44" i="24"/>
  <c r="X44" i="24"/>
  <c r="W44" i="24"/>
  <c r="V44" i="24"/>
  <c r="U44" i="24"/>
  <c r="G44" i="24"/>
  <c r="AY43" i="24"/>
  <c r="AX43" i="24"/>
  <c r="AW43" i="24"/>
  <c r="AV43" i="24"/>
  <c r="AU43" i="24"/>
  <c r="AT43" i="24"/>
  <c r="AS43" i="24"/>
  <c r="AR43" i="24"/>
  <c r="AQ43" i="24"/>
  <c r="AP43" i="24"/>
  <c r="AO43" i="24"/>
  <c r="AN43" i="24"/>
  <c r="AM43" i="24"/>
  <c r="AL43" i="24"/>
  <c r="AK43" i="24"/>
  <c r="AJ43" i="24"/>
  <c r="AI43" i="24"/>
  <c r="AH43" i="24"/>
  <c r="AG43" i="24"/>
  <c r="AF43" i="24"/>
  <c r="AE43" i="24"/>
  <c r="AD43" i="24"/>
  <c r="AC43" i="24"/>
  <c r="AB43" i="24"/>
  <c r="AA43" i="24"/>
  <c r="Z43" i="24"/>
  <c r="Y43" i="24"/>
  <c r="X43" i="24"/>
  <c r="W43" i="24"/>
  <c r="V43" i="24"/>
  <c r="U43" i="24"/>
  <c r="F43" i="24"/>
  <c r="AY41" i="24"/>
  <c r="AX41" i="24"/>
  <c r="AW41" i="24"/>
  <c r="AV41" i="24"/>
  <c r="AU41" i="24"/>
  <c r="AT41" i="24"/>
  <c r="AS41" i="24"/>
  <c r="AR41" i="24"/>
  <c r="AQ41" i="24"/>
  <c r="AP41" i="24"/>
  <c r="AO41" i="24"/>
  <c r="AN41" i="24"/>
  <c r="AM41" i="24"/>
  <c r="AL41" i="24"/>
  <c r="AK41" i="24"/>
  <c r="AJ41" i="24"/>
  <c r="AI41" i="24"/>
  <c r="AH41" i="24"/>
  <c r="AG41" i="24"/>
  <c r="AF41" i="24"/>
  <c r="AE41" i="24"/>
  <c r="AD41" i="24"/>
  <c r="AC41" i="24"/>
  <c r="AB41" i="24"/>
  <c r="AA41" i="24"/>
  <c r="Z41" i="24"/>
  <c r="Y41" i="24"/>
  <c r="X41" i="24"/>
  <c r="W41" i="24"/>
  <c r="V41" i="24"/>
  <c r="AZ41" i="24" s="1"/>
  <c r="BB41" i="24" s="1"/>
  <c r="U41" i="24"/>
  <c r="G41" i="24"/>
  <c r="AY40" i="24"/>
  <c r="AX40" i="24"/>
  <c r="AW40" i="24"/>
  <c r="AV40" i="24"/>
  <c r="AU40" i="24"/>
  <c r="AT40" i="24"/>
  <c r="AS40" i="24"/>
  <c r="AR40" i="24"/>
  <c r="AQ40" i="24"/>
  <c r="AP40" i="24"/>
  <c r="AO40" i="24"/>
  <c r="AN40" i="24"/>
  <c r="AM40" i="24"/>
  <c r="AL40" i="24"/>
  <c r="AK40" i="24"/>
  <c r="AJ40" i="24"/>
  <c r="AI40" i="24"/>
  <c r="AH40" i="24"/>
  <c r="AG40" i="24"/>
  <c r="AF40" i="24"/>
  <c r="AE40" i="24"/>
  <c r="AD40" i="24"/>
  <c r="AC40" i="24"/>
  <c r="AB40" i="24"/>
  <c r="AA40" i="24"/>
  <c r="Z40" i="24"/>
  <c r="Y40" i="24"/>
  <c r="X40" i="24"/>
  <c r="W40" i="24"/>
  <c r="V40" i="24"/>
  <c r="U40" i="24"/>
  <c r="F40" i="24"/>
  <c r="AY38" i="24"/>
  <c r="AX38" i="24"/>
  <c r="AW38" i="24"/>
  <c r="AV38" i="24"/>
  <c r="AU38" i="24"/>
  <c r="AT38" i="24"/>
  <c r="AS38" i="24"/>
  <c r="AR38" i="24"/>
  <c r="AQ38" i="24"/>
  <c r="AP38" i="24"/>
  <c r="AO38" i="24"/>
  <c r="AN38" i="24"/>
  <c r="AM38" i="24"/>
  <c r="AL38" i="24"/>
  <c r="AK38" i="24"/>
  <c r="AJ38" i="24"/>
  <c r="AI38" i="24"/>
  <c r="AH38" i="24"/>
  <c r="AG38" i="24"/>
  <c r="AF38" i="24"/>
  <c r="AE38" i="24"/>
  <c r="AD38" i="24"/>
  <c r="AC38" i="24"/>
  <c r="AB38" i="24"/>
  <c r="AA38" i="24"/>
  <c r="Z38" i="24"/>
  <c r="Y38" i="24"/>
  <c r="X38" i="24"/>
  <c r="W38" i="24"/>
  <c r="V38" i="24"/>
  <c r="U38" i="24"/>
  <c r="G38" i="24"/>
  <c r="AY37" i="24"/>
  <c r="AX37" i="24"/>
  <c r="AW37" i="24"/>
  <c r="AV37" i="24"/>
  <c r="AU37" i="24"/>
  <c r="AT37" i="24"/>
  <c r="AS37" i="24"/>
  <c r="AR37" i="24"/>
  <c r="AQ37" i="24"/>
  <c r="AP37" i="24"/>
  <c r="AO37" i="24"/>
  <c r="AN37" i="24"/>
  <c r="AM37" i="24"/>
  <c r="AL37" i="24"/>
  <c r="AK37" i="24"/>
  <c r="AJ37" i="24"/>
  <c r="AI37" i="24"/>
  <c r="AH37" i="24"/>
  <c r="AG37" i="24"/>
  <c r="AF37" i="24"/>
  <c r="AE37" i="24"/>
  <c r="AD37" i="24"/>
  <c r="AC37" i="24"/>
  <c r="AB37" i="24"/>
  <c r="AA37" i="24"/>
  <c r="Z37" i="24"/>
  <c r="Y37" i="24"/>
  <c r="X37" i="24"/>
  <c r="W37" i="24"/>
  <c r="V37" i="24"/>
  <c r="U37" i="24"/>
  <c r="F37" i="24"/>
  <c r="AY35" i="24"/>
  <c r="AX35" i="24"/>
  <c r="AW35" i="24"/>
  <c r="AV35" i="24"/>
  <c r="AU35" i="24"/>
  <c r="AT35" i="24"/>
  <c r="AS35" i="24"/>
  <c r="AR35" i="24"/>
  <c r="AQ35" i="24"/>
  <c r="AP35" i="24"/>
  <c r="AO35" i="24"/>
  <c r="AN35" i="24"/>
  <c r="AM35" i="24"/>
  <c r="AL35" i="24"/>
  <c r="AK35" i="24"/>
  <c r="AJ35" i="24"/>
  <c r="AI35" i="24"/>
  <c r="AH35" i="24"/>
  <c r="AG35" i="24"/>
  <c r="AF35" i="24"/>
  <c r="AE35" i="24"/>
  <c r="AD35" i="24"/>
  <c r="AC35" i="24"/>
  <c r="AB35" i="24"/>
  <c r="AA35" i="24"/>
  <c r="Z35" i="24"/>
  <c r="Y35" i="24"/>
  <c r="X35" i="24"/>
  <c r="W35" i="24"/>
  <c r="V35" i="24"/>
  <c r="U35" i="24"/>
  <c r="G35" i="24"/>
  <c r="AY34" i="24"/>
  <c r="AX34" i="24"/>
  <c r="AW34" i="24"/>
  <c r="AV34" i="24"/>
  <c r="AU34" i="24"/>
  <c r="AT34" i="24"/>
  <c r="AS34" i="24"/>
  <c r="AR34" i="24"/>
  <c r="AQ34" i="24"/>
  <c r="AP34" i="24"/>
  <c r="AO34" i="24"/>
  <c r="AN34" i="24"/>
  <c r="AM34" i="24"/>
  <c r="AL34" i="24"/>
  <c r="AK34" i="24"/>
  <c r="AJ34" i="24"/>
  <c r="AI34" i="24"/>
  <c r="AH34" i="24"/>
  <c r="AG34" i="24"/>
  <c r="AF34" i="24"/>
  <c r="AE34" i="24"/>
  <c r="AD34" i="24"/>
  <c r="AC34" i="24"/>
  <c r="AB34" i="24"/>
  <c r="AA34" i="24"/>
  <c r="Z34" i="24"/>
  <c r="Y34" i="24"/>
  <c r="X34" i="24"/>
  <c r="W34" i="24"/>
  <c r="V34" i="24"/>
  <c r="U34" i="24"/>
  <c r="F34" i="24"/>
  <c r="AY32" i="24"/>
  <c r="AX32" i="24"/>
  <c r="AW32" i="24"/>
  <c r="AV32" i="24"/>
  <c r="AU32" i="24"/>
  <c r="AT32" i="24"/>
  <c r="AS32" i="24"/>
  <c r="AR32" i="24"/>
  <c r="AQ32" i="24"/>
  <c r="AP32" i="24"/>
  <c r="AO32" i="24"/>
  <c r="AN32" i="24"/>
  <c r="AM32" i="24"/>
  <c r="AL32" i="24"/>
  <c r="AK32" i="24"/>
  <c r="AJ32" i="24"/>
  <c r="AI32" i="24"/>
  <c r="AH32" i="24"/>
  <c r="AG32" i="24"/>
  <c r="AF32" i="24"/>
  <c r="AE32" i="24"/>
  <c r="AD32" i="24"/>
  <c r="AC32" i="24"/>
  <c r="AB32" i="24"/>
  <c r="AA32" i="24"/>
  <c r="Z32" i="24"/>
  <c r="Y32" i="24"/>
  <c r="X32" i="24"/>
  <c r="W32" i="24"/>
  <c r="V32" i="24"/>
  <c r="U32" i="24"/>
  <c r="G32" i="24"/>
  <c r="AY31" i="24"/>
  <c r="AX31" i="24"/>
  <c r="AW31" i="24"/>
  <c r="AV31" i="24"/>
  <c r="AU31" i="24"/>
  <c r="AT31" i="24"/>
  <c r="AS31" i="24"/>
  <c r="AR31" i="24"/>
  <c r="AQ31" i="24"/>
  <c r="AP31" i="24"/>
  <c r="AO31" i="24"/>
  <c r="AN31" i="24"/>
  <c r="AM31" i="24"/>
  <c r="AL31" i="24"/>
  <c r="AK31" i="24"/>
  <c r="AJ31" i="24"/>
  <c r="AI31" i="24"/>
  <c r="AH31" i="24"/>
  <c r="AG31" i="24"/>
  <c r="AF31" i="24"/>
  <c r="AE31" i="24"/>
  <c r="AD31" i="24"/>
  <c r="AC31" i="24"/>
  <c r="AB31" i="24"/>
  <c r="AA31" i="24"/>
  <c r="Z31" i="24"/>
  <c r="Y31" i="24"/>
  <c r="X31" i="24"/>
  <c r="W31" i="24"/>
  <c r="V31" i="24"/>
  <c r="U31" i="24"/>
  <c r="F31" i="24"/>
  <c r="AY29" i="24"/>
  <c r="AX29" i="24"/>
  <c r="AW29" i="24"/>
  <c r="AV29" i="24"/>
  <c r="AU29" i="24"/>
  <c r="AT29" i="24"/>
  <c r="AS29" i="24"/>
  <c r="AR29" i="24"/>
  <c r="AQ29" i="24"/>
  <c r="AP29" i="24"/>
  <c r="AO29" i="24"/>
  <c r="AN29" i="24"/>
  <c r="AM29" i="24"/>
  <c r="AL29" i="24"/>
  <c r="AK29" i="24"/>
  <c r="AJ29" i="24"/>
  <c r="AI29" i="24"/>
  <c r="AH29" i="24"/>
  <c r="AG29" i="24"/>
  <c r="AF29" i="24"/>
  <c r="AE29" i="24"/>
  <c r="AD29" i="24"/>
  <c r="AC29" i="24"/>
  <c r="AB29" i="24"/>
  <c r="AA29" i="24"/>
  <c r="Z29" i="24"/>
  <c r="Y29" i="24"/>
  <c r="X29" i="24"/>
  <c r="W29" i="24"/>
  <c r="V29" i="24"/>
  <c r="U29" i="24"/>
  <c r="AZ29" i="24" s="1"/>
  <c r="BB29" i="24" s="1"/>
  <c r="G29" i="24"/>
  <c r="AY28" i="24"/>
  <c r="AX28" i="24"/>
  <c r="AW28" i="24"/>
  <c r="AV28" i="24"/>
  <c r="AU28" i="24"/>
  <c r="AT28" i="24"/>
  <c r="AS28" i="24"/>
  <c r="AR28" i="24"/>
  <c r="AQ28" i="24"/>
  <c r="AP28" i="24"/>
  <c r="AO28" i="24"/>
  <c r="AN28" i="24"/>
  <c r="AM28" i="24"/>
  <c r="AL28" i="24"/>
  <c r="AK28" i="24"/>
  <c r="AJ28" i="24"/>
  <c r="AI28" i="24"/>
  <c r="AH28" i="24"/>
  <c r="AG28" i="24"/>
  <c r="AF28" i="24"/>
  <c r="AE28" i="24"/>
  <c r="AD28" i="24"/>
  <c r="AC28" i="24"/>
  <c r="AB28" i="24"/>
  <c r="AZ28" i="24" s="1"/>
  <c r="BB28" i="24" s="1"/>
  <c r="AA28" i="24"/>
  <c r="Z28" i="24"/>
  <c r="Y28" i="24"/>
  <c r="X28" i="24"/>
  <c r="W28" i="24"/>
  <c r="V28" i="24"/>
  <c r="U28" i="24"/>
  <c r="F28" i="24"/>
  <c r="AY26" i="24"/>
  <c r="AX26" i="24"/>
  <c r="AW26" i="24"/>
  <c r="AV26" i="24"/>
  <c r="AU26" i="24"/>
  <c r="AT26" i="24"/>
  <c r="AS26" i="24"/>
  <c r="AR26" i="24"/>
  <c r="AQ26" i="24"/>
  <c r="AP26" i="24"/>
  <c r="AO26" i="24"/>
  <c r="AN26" i="24"/>
  <c r="AM26" i="24"/>
  <c r="AL26" i="24"/>
  <c r="AK26" i="24"/>
  <c r="AJ26" i="24"/>
  <c r="AI26" i="24"/>
  <c r="AH26" i="24"/>
  <c r="AG26" i="24"/>
  <c r="AF26" i="24"/>
  <c r="AE26" i="24"/>
  <c r="AD26" i="24"/>
  <c r="AC26" i="24"/>
  <c r="AB26" i="24"/>
  <c r="AA26" i="24"/>
  <c r="Z26" i="24"/>
  <c r="Y26" i="24"/>
  <c r="X26" i="24"/>
  <c r="W26" i="24"/>
  <c r="V26" i="24"/>
  <c r="U26" i="24"/>
  <c r="G26" i="24"/>
  <c r="AY25" i="24"/>
  <c r="AX25" i="24"/>
  <c r="AW25" i="24"/>
  <c r="AV25" i="24"/>
  <c r="AU25" i="24"/>
  <c r="AT25" i="24"/>
  <c r="AS25" i="24"/>
  <c r="AR25" i="24"/>
  <c r="AQ25" i="24"/>
  <c r="AP25" i="24"/>
  <c r="AO25" i="24"/>
  <c r="AN25" i="24"/>
  <c r="AM25" i="24"/>
  <c r="AL25" i="24"/>
  <c r="AK25" i="24"/>
  <c r="AJ25" i="24"/>
  <c r="AI25" i="24"/>
  <c r="AH25" i="24"/>
  <c r="AG25" i="24"/>
  <c r="AF25" i="24"/>
  <c r="AE25" i="24"/>
  <c r="AD25" i="24"/>
  <c r="AC25" i="24"/>
  <c r="AB25" i="24"/>
  <c r="AA25" i="24"/>
  <c r="Z25" i="24"/>
  <c r="Y25" i="24"/>
  <c r="X25" i="24"/>
  <c r="W25" i="24"/>
  <c r="AZ25" i="24" s="1"/>
  <c r="BB25" i="24" s="1"/>
  <c r="V25" i="24"/>
  <c r="U25" i="24"/>
  <c r="F25" i="24"/>
  <c r="B25" i="24"/>
  <c r="B28" i="24" s="1"/>
  <c r="B31" i="24" s="1"/>
  <c r="B34" i="24" s="1"/>
  <c r="B37" i="24" s="1"/>
  <c r="B40" i="24" s="1"/>
  <c r="B43" i="24" s="1"/>
  <c r="B46" i="24" s="1"/>
  <c r="B49" i="24" s="1"/>
  <c r="B52" i="24" s="1"/>
  <c r="B55" i="24" s="1"/>
  <c r="B58" i="24" s="1"/>
  <c r="B61" i="24" s="1"/>
  <c r="B64" i="24" s="1"/>
  <c r="B67" i="24" s="1"/>
  <c r="AY23" i="24"/>
  <c r="AX23" i="24"/>
  <c r="AW23" i="24"/>
  <c r="AV23" i="24"/>
  <c r="AU23" i="24"/>
  <c r="AT23" i="24"/>
  <c r="AS23" i="24"/>
  <c r="AR23" i="24"/>
  <c r="AQ23" i="24"/>
  <c r="AP23" i="24"/>
  <c r="AO23" i="24"/>
  <c r="AN23" i="24"/>
  <c r="AM23" i="24"/>
  <c r="AL23" i="24"/>
  <c r="AK23" i="24"/>
  <c r="AJ23" i="24"/>
  <c r="AI23" i="24"/>
  <c r="AH23" i="24"/>
  <c r="AG23" i="24"/>
  <c r="AF23" i="24"/>
  <c r="AE23" i="24"/>
  <c r="AD23" i="24"/>
  <c r="AC23" i="24"/>
  <c r="AB23" i="24"/>
  <c r="AA23" i="24"/>
  <c r="Z23" i="24"/>
  <c r="Y23" i="24"/>
  <c r="X23" i="24"/>
  <c r="W23" i="24"/>
  <c r="AZ23" i="24" s="1"/>
  <c r="BB23" i="24" s="1"/>
  <c r="V23" i="24"/>
  <c r="U23" i="24"/>
  <c r="G23" i="24"/>
  <c r="AY22" i="24"/>
  <c r="AX22" i="24"/>
  <c r="AW22" i="24"/>
  <c r="AV22" i="24"/>
  <c r="AU22" i="24"/>
  <c r="AT22" i="24"/>
  <c r="AS22" i="24"/>
  <c r="AR22" i="24"/>
  <c r="AQ22" i="24"/>
  <c r="AP22" i="24"/>
  <c r="AO22" i="24"/>
  <c r="AN22" i="24"/>
  <c r="AM22" i="24"/>
  <c r="AL22" i="24"/>
  <c r="AK22" i="24"/>
  <c r="AJ22" i="24"/>
  <c r="AI22" i="24"/>
  <c r="AH22" i="24"/>
  <c r="AG22" i="24"/>
  <c r="AF22" i="24"/>
  <c r="AE22" i="24"/>
  <c r="AD22" i="24"/>
  <c r="AC22" i="24"/>
  <c r="AB22" i="24"/>
  <c r="AA22" i="24"/>
  <c r="Z22" i="24"/>
  <c r="Y22" i="24"/>
  <c r="X22" i="24"/>
  <c r="W22" i="24"/>
  <c r="V22" i="24"/>
  <c r="AZ22" i="24" s="1"/>
  <c r="BB22" i="24" s="1"/>
  <c r="U22" i="24"/>
  <c r="F22" i="24"/>
  <c r="AW20" i="24"/>
  <c r="AY19" i="24"/>
  <c r="AY20" i="24" s="1"/>
  <c r="AV19" i="24"/>
  <c r="AV20" i="24" s="1"/>
  <c r="AS19" i="24"/>
  <c r="AS20" i="24" s="1"/>
  <c r="AQ19" i="24"/>
  <c r="AQ20" i="24" s="1"/>
  <c r="AN19" i="24"/>
  <c r="AN20" i="24" s="1"/>
  <c r="AK19" i="24"/>
  <c r="AK20" i="24" s="1"/>
  <c r="AI19" i="24"/>
  <c r="AI20" i="24" s="1"/>
  <c r="AF19" i="24"/>
  <c r="AF20" i="24" s="1"/>
  <c r="AC19" i="24"/>
  <c r="AC20" i="24" s="1"/>
  <c r="AA19" i="24"/>
  <c r="AA20" i="24" s="1"/>
  <c r="X19" i="24"/>
  <c r="X20" i="24" s="1"/>
  <c r="U19" i="24"/>
  <c r="U20" i="24" s="1"/>
  <c r="AY18" i="24"/>
  <c r="AX18" i="24"/>
  <c r="AX19" i="24" s="1"/>
  <c r="AX20" i="24" s="1"/>
  <c r="AW18" i="24"/>
  <c r="AW19" i="24" s="1"/>
  <c r="AZ16" i="24"/>
  <c r="BC8" i="24"/>
  <c r="AD2" i="24"/>
  <c r="AP19" i="24" s="1"/>
  <c r="AP20" i="24" s="1"/>
  <c r="AY170" i="23"/>
  <c r="AX170" i="23"/>
  <c r="AW170" i="23"/>
  <c r="AV170" i="23"/>
  <c r="AU170" i="23"/>
  <c r="AT170" i="23"/>
  <c r="AS170" i="23"/>
  <c r="AR170" i="23"/>
  <c r="AQ170" i="23"/>
  <c r="AP170" i="23"/>
  <c r="AO170" i="23"/>
  <c r="AN170" i="23"/>
  <c r="AM170" i="23"/>
  <c r="AL170" i="23"/>
  <c r="AK170" i="23"/>
  <c r="AJ170" i="23"/>
  <c r="AI170" i="23"/>
  <c r="AH170" i="23"/>
  <c r="AG170" i="23"/>
  <c r="AF170" i="23"/>
  <c r="AE170" i="23"/>
  <c r="AD170" i="23"/>
  <c r="AC170" i="23"/>
  <c r="AB170" i="23"/>
  <c r="AA170" i="23"/>
  <c r="Z170" i="23"/>
  <c r="Y170" i="23"/>
  <c r="X170" i="23"/>
  <c r="W170" i="23"/>
  <c r="V170" i="23"/>
  <c r="AZ170" i="23" s="1"/>
  <c r="BB170" i="23" s="1"/>
  <c r="U170" i="23"/>
  <c r="G170" i="23"/>
  <c r="AY169" i="23"/>
  <c r="AX169" i="23"/>
  <c r="AW169" i="23"/>
  <c r="AV169" i="23"/>
  <c r="AU169" i="23"/>
  <c r="AT169" i="23"/>
  <c r="AS169" i="23"/>
  <c r="AR169" i="23"/>
  <c r="AQ169" i="23"/>
  <c r="AP169" i="23"/>
  <c r="AO169" i="23"/>
  <c r="AN169" i="23"/>
  <c r="AM169" i="23"/>
  <c r="AL169" i="23"/>
  <c r="AK169" i="23"/>
  <c r="AJ169" i="23"/>
  <c r="AI169" i="23"/>
  <c r="AH169" i="23"/>
  <c r="AG169" i="23"/>
  <c r="AF169" i="23"/>
  <c r="AE169" i="23"/>
  <c r="AD169" i="23"/>
  <c r="AC169" i="23"/>
  <c r="AB169" i="23"/>
  <c r="AA169" i="23"/>
  <c r="Z169" i="23"/>
  <c r="Y169" i="23"/>
  <c r="AZ169" i="23" s="1"/>
  <c r="BB169" i="23" s="1"/>
  <c r="X169" i="23"/>
  <c r="W169" i="23"/>
  <c r="V169" i="23"/>
  <c r="U169" i="23"/>
  <c r="F169" i="23"/>
  <c r="AY167" i="23"/>
  <c r="AX167" i="23"/>
  <c r="AW167" i="23"/>
  <c r="AV167" i="23"/>
  <c r="AU167" i="23"/>
  <c r="AT167" i="23"/>
  <c r="AS167" i="23"/>
  <c r="AR167" i="23"/>
  <c r="AQ167" i="23"/>
  <c r="AP167" i="23"/>
  <c r="AO167" i="23"/>
  <c r="AN167" i="23"/>
  <c r="AM167" i="23"/>
  <c r="AL167" i="23"/>
  <c r="AK167" i="23"/>
  <c r="AJ167" i="23"/>
  <c r="AI167" i="23"/>
  <c r="AH167" i="23"/>
  <c r="AG167" i="23"/>
  <c r="AF167" i="23"/>
  <c r="AE167" i="23"/>
  <c r="AD167" i="23"/>
  <c r="AC167" i="23"/>
  <c r="AB167" i="23"/>
  <c r="AA167" i="23"/>
  <c r="AZ167" i="23" s="1"/>
  <c r="BB167" i="23" s="1"/>
  <c r="Z167" i="23"/>
  <c r="Y167" i="23"/>
  <c r="X167" i="23"/>
  <c r="W167" i="23"/>
  <c r="V167" i="23"/>
  <c r="U167" i="23"/>
  <c r="G167" i="23"/>
  <c r="AY166" i="23"/>
  <c r="AX166" i="23"/>
  <c r="AW166" i="23"/>
  <c r="AV166" i="23"/>
  <c r="AU166" i="23"/>
  <c r="AT166" i="23"/>
  <c r="AS166" i="23"/>
  <c r="AR166" i="23"/>
  <c r="AQ166" i="23"/>
  <c r="AP166" i="23"/>
  <c r="AO166" i="23"/>
  <c r="AN166" i="23"/>
  <c r="AM166" i="23"/>
  <c r="AL166" i="23"/>
  <c r="AK166" i="23"/>
  <c r="AJ166" i="23"/>
  <c r="AI166" i="23"/>
  <c r="AH166" i="23"/>
  <c r="AG166" i="23"/>
  <c r="AF166" i="23"/>
  <c r="AE166" i="23"/>
  <c r="AD166" i="23"/>
  <c r="AC166" i="23"/>
  <c r="AB166" i="23"/>
  <c r="AA166" i="23"/>
  <c r="Z166" i="23"/>
  <c r="Y166" i="23"/>
  <c r="X166" i="23"/>
  <c r="W166" i="23"/>
  <c r="V166" i="23"/>
  <c r="U166" i="23"/>
  <c r="F166" i="23"/>
  <c r="AY164" i="23"/>
  <c r="AX164" i="23"/>
  <c r="AW164" i="23"/>
  <c r="AV164" i="23"/>
  <c r="AU164" i="23"/>
  <c r="AT164" i="23"/>
  <c r="AS164" i="23"/>
  <c r="AR164" i="23"/>
  <c r="AQ164" i="23"/>
  <c r="AP164" i="23"/>
  <c r="AO164" i="23"/>
  <c r="AN164" i="23"/>
  <c r="AM164" i="23"/>
  <c r="AL164" i="23"/>
  <c r="AK164" i="23"/>
  <c r="AJ164" i="23"/>
  <c r="AI164" i="23"/>
  <c r="AH164" i="23"/>
  <c r="AG164" i="23"/>
  <c r="AF164" i="23"/>
  <c r="AE164" i="23"/>
  <c r="AD164" i="23"/>
  <c r="AC164" i="23"/>
  <c r="AB164" i="23"/>
  <c r="AA164" i="23"/>
  <c r="Z164" i="23"/>
  <c r="Y164" i="23"/>
  <c r="X164" i="23"/>
  <c r="W164" i="23"/>
  <c r="V164" i="23"/>
  <c r="AZ164" i="23" s="1"/>
  <c r="BB164" i="23" s="1"/>
  <c r="U164" i="23"/>
  <c r="G164" i="23"/>
  <c r="AY163" i="23"/>
  <c r="AX163" i="23"/>
  <c r="AW163" i="23"/>
  <c r="AV163" i="23"/>
  <c r="AU163" i="23"/>
  <c r="AT163" i="23"/>
  <c r="AS163" i="23"/>
  <c r="AR163" i="23"/>
  <c r="AQ163" i="23"/>
  <c r="AP163" i="23"/>
  <c r="AO163" i="23"/>
  <c r="AN163" i="23"/>
  <c r="AM163" i="23"/>
  <c r="AL163" i="23"/>
  <c r="AK163" i="23"/>
  <c r="AJ163" i="23"/>
  <c r="AI163" i="23"/>
  <c r="AH163" i="23"/>
  <c r="AG163" i="23"/>
  <c r="AF163" i="23"/>
  <c r="AE163" i="23"/>
  <c r="AD163" i="23"/>
  <c r="AC163" i="23"/>
  <c r="AB163" i="23"/>
  <c r="AA163" i="23"/>
  <c r="Z163" i="23"/>
  <c r="Y163" i="23"/>
  <c r="X163" i="23"/>
  <c r="W163" i="23"/>
  <c r="V163" i="23"/>
  <c r="U163" i="23"/>
  <c r="F163" i="23"/>
  <c r="AY161" i="23"/>
  <c r="AX161" i="23"/>
  <c r="AW161" i="23"/>
  <c r="AV161" i="23"/>
  <c r="AU161" i="23"/>
  <c r="AT161" i="23"/>
  <c r="AS161" i="23"/>
  <c r="AR161" i="23"/>
  <c r="AQ161" i="23"/>
  <c r="AP161" i="23"/>
  <c r="AO161" i="23"/>
  <c r="AN161" i="23"/>
  <c r="AM161" i="23"/>
  <c r="AL161" i="23"/>
  <c r="AK161" i="23"/>
  <c r="AJ161" i="23"/>
  <c r="AI161" i="23"/>
  <c r="AH161" i="23"/>
  <c r="AG161" i="23"/>
  <c r="AF161" i="23"/>
  <c r="AE161" i="23"/>
  <c r="AD161" i="23"/>
  <c r="AC161" i="23"/>
  <c r="AB161" i="23"/>
  <c r="AA161" i="23"/>
  <c r="Z161" i="23"/>
  <c r="Y161" i="23"/>
  <c r="X161" i="23"/>
  <c r="W161" i="23"/>
  <c r="V161" i="23"/>
  <c r="U161" i="23"/>
  <c r="AZ161" i="23" s="1"/>
  <c r="BB161" i="23" s="1"/>
  <c r="G161" i="23"/>
  <c r="AY160" i="23"/>
  <c r="AX160" i="23"/>
  <c r="AW160" i="23"/>
  <c r="AV160" i="23"/>
  <c r="AU160" i="23"/>
  <c r="AT160" i="23"/>
  <c r="AS160" i="23"/>
  <c r="AR160" i="23"/>
  <c r="AQ160" i="23"/>
  <c r="AP160" i="23"/>
  <c r="AO160" i="23"/>
  <c r="AN160" i="23"/>
  <c r="AM160" i="23"/>
  <c r="AL160" i="23"/>
  <c r="AK160" i="23"/>
  <c r="AJ160" i="23"/>
  <c r="AI160" i="23"/>
  <c r="AH160" i="23"/>
  <c r="AG160" i="23"/>
  <c r="AF160" i="23"/>
  <c r="AE160" i="23"/>
  <c r="AD160" i="23"/>
  <c r="AC160" i="23"/>
  <c r="AB160" i="23"/>
  <c r="AA160" i="23"/>
  <c r="Z160" i="23"/>
  <c r="Y160" i="23"/>
  <c r="X160" i="23"/>
  <c r="W160" i="23"/>
  <c r="V160" i="23"/>
  <c r="U160" i="23"/>
  <c r="F160" i="23"/>
  <c r="AY158" i="23"/>
  <c r="AX158" i="23"/>
  <c r="AW158" i="23"/>
  <c r="AV158" i="23"/>
  <c r="AU158" i="23"/>
  <c r="AT158" i="23"/>
  <c r="AS158" i="23"/>
  <c r="AR158" i="23"/>
  <c r="AQ158" i="23"/>
  <c r="AP158" i="23"/>
  <c r="AO158" i="23"/>
  <c r="AN158" i="23"/>
  <c r="AM158" i="23"/>
  <c r="AL158" i="23"/>
  <c r="AK158" i="23"/>
  <c r="AJ158" i="23"/>
  <c r="AI158" i="23"/>
  <c r="AH158" i="23"/>
  <c r="AG158" i="23"/>
  <c r="AF158" i="23"/>
  <c r="AE158" i="23"/>
  <c r="AD158" i="23"/>
  <c r="AC158" i="23"/>
  <c r="AB158" i="23"/>
  <c r="AA158" i="23"/>
  <c r="Z158" i="23"/>
  <c r="Y158" i="23"/>
  <c r="X158" i="23"/>
  <c r="W158" i="23"/>
  <c r="V158" i="23"/>
  <c r="U158" i="23"/>
  <c r="G158" i="23"/>
  <c r="AY157" i="23"/>
  <c r="AX157" i="23"/>
  <c r="AW157" i="23"/>
  <c r="AV157" i="23"/>
  <c r="AU157" i="23"/>
  <c r="AT157" i="23"/>
  <c r="AS157" i="23"/>
  <c r="AR157" i="23"/>
  <c r="AQ157" i="23"/>
  <c r="AP157" i="23"/>
  <c r="AO157" i="23"/>
  <c r="AN157" i="23"/>
  <c r="AM157" i="23"/>
  <c r="AL157" i="23"/>
  <c r="AK157" i="23"/>
  <c r="AJ157" i="23"/>
  <c r="AI157" i="23"/>
  <c r="AH157" i="23"/>
  <c r="AG157" i="23"/>
  <c r="AF157" i="23"/>
  <c r="AE157" i="23"/>
  <c r="AD157" i="23"/>
  <c r="AC157" i="23"/>
  <c r="AB157" i="23"/>
  <c r="AZ157" i="23" s="1"/>
  <c r="BB157" i="23" s="1"/>
  <c r="AA157" i="23"/>
  <c r="Z157" i="23"/>
  <c r="Y157" i="23"/>
  <c r="X157" i="23"/>
  <c r="W157" i="23"/>
  <c r="V157" i="23"/>
  <c r="U157" i="23"/>
  <c r="F157" i="23"/>
  <c r="AY155" i="23"/>
  <c r="AX155" i="23"/>
  <c r="AW155" i="23"/>
  <c r="AV155" i="23"/>
  <c r="AU155" i="23"/>
  <c r="AT155" i="23"/>
  <c r="AS155" i="23"/>
  <c r="AR155" i="23"/>
  <c r="AQ155" i="23"/>
  <c r="AP155" i="23"/>
  <c r="AO155" i="23"/>
  <c r="AN155" i="23"/>
  <c r="AM155" i="23"/>
  <c r="AL155" i="23"/>
  <c r="AK155" i="23"/>
  <c r="AJ155" i="23"/>
  <c r="AI155" i="23"/>
  <c r="AH155" i="23"/>
  <c r="AG155" i="23"/>
  <c r="AF155" i="23"/>
  <c r="AE155" i="23"/>
  <c r="AD155" i="23"/>
  <c r="AC155" i="23"/>
  <c r="AB155" i="23"/>
  <c r="AA155" i="23"/>
  <c r="Z155" i="23"/>
  <c r="Y155" i="23"/>
  <c r="X155" i="23"/>
  <c r="W155" i="23"/>
  <c r="V155" i="23"/>
  <c r="U155" i="23"/>
  <c r="AZ155" i="23" s="1"/>
  <c r="BB155" i="23" s="1"/>
  <c r="G155" i="23"/>
  <c r="AY154" i="23"/>
  <c r="AX154" i="23"/>
  <c r="AW154" i="23"/>
  <c r="AV154" i="23"/>
  <c r="AU154" i="23"/>
  <c r="AT154" i="23"/>
  <c r="AS154" i="23"/>
  <c r="AR154" i="23"/>
  <c r="AQ154" i="23"/>
  <c r="AP154" i="23"/>
  <c r="AO154" i="23"/>
  <c r="AN154" i="23"/>
  <c r="AM154" i="23"/>
  <c r="AL154" i="23"/>
  <c r="AK154" i="23"/>
  <c r="AJ154" i="23"/>
  <c r="AI154" i="23"/>
  <c r="AH154" i="23"/>
  <c r="AG154" i="23"/>
  <c r="AF154" i="23"/>
  <c r="AE154" i="23"/>
  <c r="AD154" i="23"/>
  <c r="AC154" i="23"/>
  <c r="AB154" i="23"/>
  <c r="AA154" i="23"/>
  <c r="Z154" i="23"/>
  <c r="Y154" i="23"/>
  <c r="X154" i="23"/>
  <c r="W154" i="23"/>
  <c r="V154" i="23"/>
  <c r="U154" i="23"/>
  <c r="AZ154" i="23" s="1"/>
  <c r="BB154" i="23" s="1"/>
  <c r="F154" i="23"/>
  <c r="AY152" i="23"/>
  <c r="AX152" i="23"/>
  <c r="AW152" i="23"/>
  <c r="AV152" i="23"/>
  <c r="AU152" i="23"/>
  <c r="AT152" i="23"/>
  <c r="AS152" i="23"/>
  <c r="AR152" i="23"/>
  <c r="AQ152" i="23"/>
  <c r="AP152" i="23"/>
  <c r="AO152" i="23"/>
  <c r="AN152" i="23"/>
  <c r="AM152" i="23"/>
  <c r="AL152" i="23"/>
  <c r="AK152" i="23"/>
  <c r="AJ152" i="23"/>
  <c r="AI152" i="23"/>
  <c r="AH152" i="23"/>
  <c r="AG152" i="23"/>
  <c r="AF152" i="23"/>
  <c r="AE152" i="23"/>
  <c r="AD152" i="23"/>
  <c r="AC152" i="23"/>
  <c r="AB152" i="23"/>
  <c r="AA152" i="23"/>
  <c r="Z152" i="23"/>
  <c r="Y152" i="23"/>
  <c r="X152" i="23"/>
  <c r="W152" i="23"/>
  <c r="V152" i="23"/>
  <c r="U152" i="23"/>
  <c r="AZ152" i="23" s="1"/>
  <c r="BB152" i="23" s="1"/>
  <c r="G152" i="23"/>
  <c r="AY151" i="23"/>
  <c r="AX151" i="23"/>
  <c r="AW151" i="23"/>
  <c r="AV151" i="23"/>
  <c r="AU151" i="23"/>
  <c r="AT151" i="23"/>
  <c r="AS151" i="23"/>
  <c r="AR151" i="23"/>
  <c r="AQ151" i="23"/>
  <c r="AP151" i="23"/>
  <c r="AO151" i="23"/>
  <c r="AN151" i="23"/>
  <c r="AM151" i="23"/>
  <c r="AL151" i="23"/>
  <c r="AK151" i="23"/>
  <c r="AJ151" i="23"/>
  <c r="AI151" i="23"/>
  <c r="AH151" i="23"/>
  <c r="AG151" i="23"/>
  <c r="AF151" i="23"/>
  <c r="AE151" i="23"/>
  <c r="AD151" i="23"/>
  <c r="AC151" i="23"/>
  <c r="AB151" i="23"/>
  <c r="AA151" i="23"/>
  <c r="Z151" i="23"/>
  <c r="Y151" i="23"/>
  <c r="X151" i="23"/>
  <c r="W151" i="23"/>
  <c r="V151" i="23"/>
  <c r="AZ151" i="23" s="1"/>
  <c r="BB151" i="23" s="1"/>
  <c r="U151" i="23"/>
  <c r="F151" i="23"/>
  <c r="AY149" i="23"/>
  <c r="AX149" i="23"/>
  <c r="AW149" i="23"/>
  <c r="AV149" i="23"/>
  <c r="AU149" i="23"/>
  <c r="AT149" i="23"/>
  <c r="AS149" i="23"/>
  <c r="AR149" i="23"/>
  <c r="AQ149" i="23"/>
  <c r="AP149" i="23"/>
  <c r="AO149" i="23"/>
  <c r="AN149" i="23"/>
  <c r="AM149" i="23"/>
  <c r="AL149" i="23"/>
  <c r="AK149" i="23"/>
  <c r="AJ149" i="23"/>
  <c r="AI149" i="23"/>
  <c r="AH149" i="23"/>
  <c r="AG149" i="23"/>
  <c r="AF149" i="23"/>
  <c r="AE149" i="23"/>
  <c r="AD149" i="23"/>
  <c r="AC149" i="23"/>
  <c r="AB149" i="23"/>
  <c r="AA149" i="23"/>
  <c r="Z149" i="23"/>
  <c r="Y149" i="23"/>
  <c r="X149" i="23"/>
  <c r="W149" i="23"/>
  <c r="V149" i="23"/>
  <c r="U149" i="23"/>
  <c r="G149" i="23"/>
  <c r="AY148" i="23"/>
  <c r="AX148" i="23"/>
  <c r="AW148" i="23"/>
  <c r="AV148" i="23"/>
  <c r="AU148" i="23"/>
  <c r="AT148" i="23"/>
  <c r="AS148" i="23"/>
  <c r="AR148" i="23"/>
  <c r="AQ148" i="23"/>
  <c r="AP148" i="23"/>
  <c r="AO148" i="23"/>
  <c r="AN148" i="23"/>
  <c r="AM148" i="23"/>
  <c r="AL148" i="23"/>
  <c r="AK148" i="23"/>
  <c r="AJ148" i="23"/>
  <c r="AI148" i="23"/>
  <c r="AH148" i="23"/>
  <c r="AG148" i="23"/>
  <c r="AF148" i="23"/>
  <c r="AE148" i="23"/>
  <c r="AD148" i="23"/>
  <c r="AC148" i="23"/>
  <c r="AB148" i="23"/>
  <c r="AA148" i="23"/>
  <c r="Z148" i="23"/>
  <c r="Y148" i="23"/>
  <c r="X148" i="23"/>
  <c r="W148" i="23"/>
  <c r="AZ148" i="23" s="1"/>
  <c r="BB148" i="23" s="1"/>
  <c r="V148" i="23"/>
  <c r="U148" i="23"/>
  <c r="F148" i="23"/>
  <c r="AY146" i="23"/>
  <c r="AX146" i="23"/>
  <c r="AW146" i="23"/>
  <c r="AV146" i="23"/>
  <c r="AU146" i="23"/>
  <c r="AT146" i="23"/>
  <c r="AS146" i="23"/>
  <c r="AR146" i="23"/>
  <c r="AQ146" i="23"/>
  <c r="AP146" i="23"/>
  <c r="AO146" i="23"/>
  <c r="AN146" i="23"/>
  <c r="AM146" i="23"/>
  <c r="AL146" i="23"/>
  <c r="AK146" i="23"/>
  <c r="AJ146" i="23"/>
  <c r="AI146" i="23"/>
  <c r="AH146" i="23"/>
  <c r="AG146" i="23"/>
  <c r="AF146" i="23"/>
  <c r="AE146" i="23"/>
  <c r="AD146" i="23"/>
  <c r="AC146" i="23"/>
  <c r="AB146" i="23"/>
  <c r="AA146" i="23"/>
  <c r="Z146" i="23"/>
  <c r="AZ146" i="23" s="1"/>
  <c r="BB146" i="23" s="1"/>
  <c r="Y146" i="23"/>
  <c r="X146" i="23"/>
  <c r="W146" i="23"/>
  <c r="V146" i="23"/>
  <c r="U146" i="23"/>
  <c r="G146" i="23"/>
  <c r="AY145" i="23"/>
  <c r="AX145" i="23"/>
  <c r="AW145" i="23"/>
  <c r="AV145" i="23"/>
  <c r="AU145" i="23"/>
  <c r="AT145" i="23"/>
  <c r="AS145" i="23"/>
  <c r="AR145" i="23"/>
  <c r="AQ145" i="23"/>
  <c r="AP145" i="23"/>
  <c r="AO145" i="23"/>
  <c r="AN145" i="23"/>
  <c r="AM145" i="23"/>
  <c r="AL145" i="23"/>
  <c r="AK145" i="23"/>
  <c r="AJ145" i="23"/>
  <c r="AI145" i="23"/>
  <c r="AH145" i="23"/>
  <c r="AG145" i="23"/>
  <c r="AF145" i="23"/>
  <c r="AE145" i="23"/>
  <c r="AD145" i="23"/>
  <c r="AC145" i="23"/>
  <c r="AB145" i="23"/>
  <c r="AA145" i="23"/>
  <c r="Z145" i="23"/>
  <c r="Y145" i="23"/>
  <c r="X145" i="23"/>
  <c r="W145" i="23"/>
  <c r="V145" i="23"/>
  <c r="AZ145" i="23" s="1"/>
  <c r="BB145" i="23" s="1"/>
  <c r="U145" i="23"/>
  <c r="F145" i="23"/>
  <c r="AY143" i="23"/>
  <c r="AX143" i="23"/>
  <c r="AW143" i="23"/>
  <c r="AV143" i="23"/>
  <c r="AU143" i="23"/>
  <c r="AT143" i="23"/>
  <c r="AS143" i="23"/>
  <c r="AR143" i="23"/>
  <c r="AQ143" i="23"/>
  <c r="AP143" i="23"/>
  <c r="AO143" i="23"/>
  <c r="AN143" i="23"/>
  <c r="AM143" i="23"/>
  <c r="AL143" i="23"/>
  <c r="AK143" i="23"/>
  <c r="AJ143" i="23"/>
  <c r="AI143" i="23"/>
  <c r="AH143" i="23"/>
  <c r="AG143" i="23"/>
  <c r="AF143" i="23"/>
  <c r="AE143" i="23"/>
  <c r="AD143" i="23"/>
  <c r="AC143" i="23"/>
  <c r="AB143" i="23"/>
  <c r="AZ143" i="23" s="1"/>
  <c r="BB143" i="23" s="1"/>
  <c r="AA143" i="23"/>
  <c r="Z143" i="23"/>
  <c r="Y143" i="23"/>
  <c r="X143" i="23"/>
  <c r="W143" i="23"/>
  <c r="V143" i="23"/>
  <c r="U143" i="23"/>
  <c r="G143" i="23"/>
  <c r="AY142" i="23"/>
  <c r="AX142" i="23"/>
  <c r="AW142" i="23"/>
  <c r="AV142" i="23"/>
  <c r="AU142" i="23"/>
  <c r="AT142" i="23"/>
  <c r="AS142" i="23"/>
  <c r="AR142" i="23"/>
  <c r="AQ142" i="23"/>
  <c r="AP142" i="23"/>
  <c r="AO142" i="23"/>
  <c r="AN142" i="23"/>
  <c r="AM142" i="23"/>
  <c r="AL142" i="23"/>
  <c r="AK142" i="23"/>
  <c r="AJ142" i="23"/>
  <c r="AI142" i="23"/>
  <c r="AH142" i="23"/>
  <c r="AG142" i="23"/>
  <c r="AF142" i="23"/>
  <c r="AE142" i="23"/>
  <c r="AD142" i="23"/>
  <c r="AC142" i="23"/>
  <c r="AB142" i="23"/>
  <c r="AA142" i="23"/>
  <c r="Z142" i="23"/>
  <c r="Y142" i="23"/>
  <c r="X142" i="23"/>
  <c r="W142" i="23"/>
  <c r="V142" i="23"/>
  <c r="U142" i="23"/>
  <c r="AZ142" i="23" s="1"/>
  <c r="BB142" i="23" s="1"/>
  <c r="F142" i="23"/>
  <c r="AY140" i="23"/>
  <c r="AX140" i="23"/>
  <c r="AW140" i="23"/>
  <c r="AV140" i="23"/>
  <c r="AU140" i="23"/>
  <c r="AT140" i="23"/>
  <c r="AS140" i="23"/>
  <c r="AR140" i="23"/>
  <c r="AQ140" i="23"/>
  <c r="AP140" i="23"/>
  <c r="AO140" i="23"/>
  <c r="AN140" i="23"/>
  <c r="AM140" i="23"/>
  <c r="AL140" i="23"/>
  <c r="AK140" i="23"/>
  <c r="AJ140" i="23"/>
  <c r="AI140" i="23"/>
  <c r="AH140" i="23"/>
  <c r="AG140" i="23"/>
  <c r="AF140" i="23"/>
  <c r="AE140" i="23"/>
  <c r="AD140" i="23"/>
  <c r="AC140" i="23"/>
  <c r="AB140" i="23"/>
  <c r="AA140" i="23"/>
  <c r="Z140" i="23"/>
  <c r="Y140" i="23"/>
  <c r="AZ140" i="23" s="1"/>
  <c r="BB140" i="23" s="1"/>
  <c r="X140" i="23"/>
  <c r="W140" i="23"/>
  <c r="V140" i="23"/>
  <c r="U140" i="23"/>
  <c r="G140" i="23"/>
  <c r="AY139" i="23"/>
  <c r="AX139" i="23"/>
  <c r="AW139" i="23"/>
  <c r="AV139" i="23"/>
  <c r="AU139" i="23"/>
  <c r="AT139" i="23"/>
  <c r="AS139" i="23"/>
  <c r="AR139" i="23"/>
  <c r="AQ139" i="23"/>
  <c r="AP139" i="23"/>
  <c r="AO139" i="23"/>
  <c r="AN139" i="23"/>
  <c r="AM139" i="23"/>
  <c r="AL139" i="23"/>
  <c r="AK139" i="23"/>
  <c r="AJ139" i="23"/>
  <c r="AI139" i="23"/>
  <c r="AH139" i="23"/>
  <c r="AG139" i="23"/>
  <c r="AF139" i="23"/>
  <c r="AE139" i="23"/>
  <c r="AD139" i="23"/>
  <c r="AC139" i="23"/>
  <c r="AB139" i="23"/>
  <c r="AA139" i="23"/>
  <c r="Z139" i="23"/>
  <c r="Y139" i="23"/>
  <c r="X139" i="23"/>
  <c r="W139" i="23"/>
  <c r="V139" i="23"/>
  <c r="U139" i="23"/>
  <c r="F139" i="23"/>
  <c r="AY137" i="23"/>
  <c r="AX137" i="23"/>
  <c r="AW137" i="23"/>
  <c r="AV137" i="23"/>
  <c r="AU137" i="23"/>
  <c r="AT137" i="23"/>
  <c r="AS137" i="23"/>
  <c r="AR137" i="23"/>
  <c r="AQ137" i="23"/>
  <c r="AP137" i="23"/>
  <c r="AO137" i="23"/>
  <c r="AN137" i="23"/>
  <c r="AM137" i="23"/>
  <c r="AL137" i="23"/>
  <c r="AK137" i="23"/>
  <c r="AJ137" i="23"/>
  <c r="AI137" i="23"/>
  <c r="AH137" i="23"/>
  <c r="AG137" i="23"/>
  <c r="AF137" i="23"/>
  <c r="AE137" i="23"/>
  <c r="AD137" i="23"/>
  <c r="AC137" i="23"/>
  <c r="AB137" i="23"/>
  <c r="AA137" i="23"/>
  <c r="Z137" i="23"/>
  <c r="Y137" i="23"/>
  <c r="X137" i="23"/>
  <c r="W137" i="23"/>
  <c r="V137" i="23"/>
  <c r="U137" i="23"/>
  <c r="G137" i="23"/>
  <c r="AY136" i="23"/>
  <c r="AX136" i="23"/>
  <c r="AW136" i="23"/>
  <c r="AV136" i="23"/>
  <c r="AU136" i="23"/>
  <c r="AT136" i="23"/>
  <c r="AS136" i="23"/>
  <c r="AR136" i="23"/>
  <c r="AQ136" i="23"/>
  <c r="AP136" i="23"/>
  <c r="AO136" i="23"/>
  <c r="AN136" i="23"/>
  <c r="AM136" i="23"/>
  <c r="AL136" i="23"/>
  <c r="AK136" i="23"/>
  <c r="AJ136" i="23"/>
  <c r="AI136" i="23"/>
  <c r="AH136" i="23"/>
  <c r="AG136" i="23"/>
  <c r="AF136" i="23"/>
  <c r="AE136" i="23"/>
  <c r="AD136" i="23"/>
  <c r="AC136" i="23"/>
  <c r="AB136" i="23"/>
  <c r="AA136" i="23"/>
  <c r="Z136" i="23"/>
  <c r="Y136" i="23"/>
  <c r="X136" i="23"/>
  <c r="W136" i="23"/>
  <c r="V136" i="23"/>
  <c r="U136" i="23"/>
  <c r="AZ136" i="23" s="1"/>
  <c r="BB136" i="23" s="1"/>
  <c r="F136" i="23"/>
  <c r="AY134" i="23"/>
  <c r="AX134" i="23"/>
  <c r="AW134" i="23"/>
  <c r="AV134" i="23"/>
  <c r="AU134" i="23"/>
  <c r="AT134" i="23"/>
  <c r="AS134" i="23"/>
  <c r="AR134" i="23"/>
  <c r="AQ134" i="23"/>
  <c r="AP134" i="23"/>
  <c r="AO134" i="23"/>
  <c r="AN134" i="23"/>
  <c r="AM134" i="23"/>
  <c r="AL134" i="23"/>
  <c r="AK134" i="23"/>
  <c r="AJ134" i="23"/>
  <c r="AI134" i="23"/>
  <c r="AH134" i="23"/>
  <c r="AG134" i="23"/>
  <c r="AF134" i="23"/>
  <c r="AE134" i="23"/>
  <c r="AD134" i="23"/>
  <c r="AC134" i="23"/>
  <c r="AB134" i="23"/>
  <c r="AA134" i="23"/>
  <c r="Z134" i="23"/>
  <c r="Y134" i="23"/>
  <c r="X134" i="23"/>
  <c r="W134" i="23"/>
  <c r="V134" i="23"/>
  <c r="U134" i="23"/>
  <c r="G134" i="23"/>
  <c r="AY133" i="23"/>
  <c r="AX133" i="23"/>
  <c r="AW133" i="23"/>
  <c r="AV133" i="23"/>
  <c r="AU133" i="23"/>
  <c r="AT133" i="23"/>
  <c r="AS133" i="23"/>
  <c r="AR133" i="23"/>
  <c r="AQ133" i="23"/>
  <c r="AP133" i="23"/>
  <c r="AO133" i="23"/>
  <c r="AN133" i="23"/>
  <c r="AM133" i="23"/>
  <c r="AL133" i="23"/>
  <c r="AK133" i="23"/>
  <c r="AJ133" i="23"/>
  <c r="AI133" i="23"/>
  <c r="AH133" i="23"/>
  <c r="AG133" i="23"/>
  <c r="AF133" i="23"/>
  <c r="AE133" i="23"/>
  <c r="AD133" i="23"/>
  <c r="AC133" i="23"/>
  <c r="AB133" i="23"/>
  <c r="AA133" i="23"/>
  <c r="Z133" i="23"/>
  <c r="Y133" i="23"/>
  <c r="X133" i="23"/>
  <c r="W133" i="23"/>
  <c r="V133" i="23"/>
  <c r="U133" i="23"/>
  <c r="AZ133" i="23" s="1"/>
  <c r="BB133" i="23" s="1"/>
  <c r="F133" i="23"/>
  <c r="AY131" i="23"/>
  <c r="AX131" i="23"/>
  <c r="AW131" i="23"/>
  <c r="AV131" i="23"/>
  <c r="AU131" i="23"/>
  <c r="AT131" i="23"/>
  <c r="AS131" i="23"/>
  <c r="AR131" i="23"/>
  <c r="AQ131" i="23"/>
  <c r="AP131" i="23"/>
  <c r="AO131" i="23"/>
  <c r="AN131" i="23"/>
  <c r="AM131" i="23"/>
  <c r="AL131" i="23"/>
  <c r="AK131" i="23"/>
  <c r="AJ131" i="23"/>
  <c r="AI131" i="23"/>
  <c r="AH131" i="23"/>
  <c r="AG131" i="23"/>
  <c r="AF131" i="23"/>
  <c r="AE131" i="23"/>
  <c r="AD131" i="23"/>
  <c r="AC131" i="23"/>
  <c r="AB131" i="23"/>
  <c r="AA131" i="23"/>
  <c r="Z131" i="23"/>
  <c r="Y131" i="23"/>
  <c r="X131" i="23"/>
  <c r="W131" i="23"/>
  <c r="V131" i="23"/>
  <c r="U131" i="23"/>
  <c r="G131" i="23"/>
  <c r="AY130" i="23"/>
  <c r="AX130" i="23"/>
  <c r="AW130" i="23"/>
  <c r="AV130" i="23"/>
  <c r="AU130" i="23"/>
  <c r="AT130" i="23"/>
  <c r="AS130" i="23"/>
  <c r="AR130" i="23"/>
  <c r="AQ130" i="23"/>
  <c r="AP130" i="23"/>
  <c r="AO130" i="23"/>
  <c r="AN130" i="23"/>
  <c r="AM130" i="23"/>
  <c r="AL130" i="23"/>
  <c r="AK130" i="23"/>
  <c r="AJ130" i="23"/>
  <c r="AI130" i="23"/>
  <c r="AH130" i="23"/>
  <c r="AG130" i="23"/>
  <c r="AF130" i="23"/>
  <c r="AE130" i="23"/>
  <c r="AD130" i="23"/>
  <c r="AC130" i="23"/>
  <c r="AB130" i="23"/>
  <c r="AA130" i="23"/>
  <c r="Z130" i="23"/>
  <c r="Y130" i="23"/>
  <c r="X130" i="23"/>
  <c r="W130" i="23"/>
  <c r="V130" i="23"/>
  <c r="U130" i="23"/>
  <c r="F130" i="23"/>
  <c r="AY128" i="23"/>
  <c r="AX128" i="23"/>
  <c r="AW128" i="23"/>
  <c r="AV128" i="23"/>
  <c r="AU128" i="23"/>
  <c r="AT128" i="23"/>
  <c r="AS128" i="23"/>
  <c r="AR128" i="23"/>
  <c r="AQ128" i="23"/>
  <c r="AP128" i="23"/>
  <c r="AO128" i="23"/>
  <c r="AN128" i="23"/>
  <c r="AM128" i="23"/>
  <c r="AL128" i="23"/>
  <c r="AK128" i="23"/>
  <c r="AJ128" i="23"/>
  <c r="AI128" i="23"/>
  <c r="AH128" i="23"/>
  <c r="AG128" i="23"/>
  <c r="AF128" i="23"/>
  <c r="AE128" i="23"/>
  <c r="AD128" i="23"/>
  <c r="AC128" i="23"/>
  <c r="AB128" i="23"/>
  <c r="AZ128" i="23" s="1"/>
  <c r="BB128" i="23" s="1"/>
  <c r="AA128" i="23"/>
  <c r="Z128" i="23"/>
  <c r="Y128" i="23"/>
  <c r="X128" i="23"/>
  <c r="W128" i="23"/>
  <c r="V128" i="23"/>
  <c r="U128" i="23"/>
  <c r="G128" i="23"/>
  <c r="AY127" i="23"/>
  <c r="AX127" i="23"/>
  <c r="AW127" i="23"/>
  <c r="AV127" i="23"/>
  <c r="AU127" i="23"/>
  <c r="AT127" i="23"/>
  <c r="AS127" i="23"/>
  <c r="AR127" i="23"/>
  <c r="AQ127" i="23"/>
  <c r="AP127" i="23"/>
  <c r="AO127" i="23"/>
  <c r="AN127" i="23"/>
  <c r="AM127" i="23"/>
  <c r="AL127" i="23"/>
  <c r="AK127" i="23"/>
  <c r="AJ127" i="23"/>
  <c r="AI127" i="23"/>
  <c r="AH127" i="23"/>
  <c r="AG127" i="23"/>
  <c r="AF127" i="23"/>
  <c r="AE127" i="23"/>
  <c r="AD127" i="23"/>
  <c r="AC127" i="23"/>
  <c r="AB127" i="23"/>
  <c r="AA127" i="23"/>
  <c r="Z127" i="23"/>
  <c r="Y127" i="23"/>
  <c r="X127" i="23"/>
  <c r="W127" i="23"/>
  <c r="AZ127" i="23" s="1"/>
  <c r="BB127" i="23" s="1"/>
  <c r="V127" i="23"/>
  <c r="U127" i="23"/>
  <c r="F127" i="23"/>
  <c r="AY125" i="23"/>
  <c r="AX125" i="23"/>
  <c r="AW125" i="23"/>
  <c r="AV125" i="23"/>
  <c r="AU125" i="23"/>
  <c r="AT125" i="23"/>
  <c r="AS125" i="23"/>
  <c r="AR125" i="23"/>
  <c r="AQ125" i="23"/>
  <c r="AP125" i="23"/>
  <c r="AO125" i="23"/>
  <c r="AN125" i="23"/>
  <c r="AM125" i="23"/>
  <c r="AL125" i="23"/>
  <c r="AK125" i="23"/>
  <c r="AJ125" i="23"/>
  <c r="AI125" i="23"/>
  <c r="AH125" i="23"/>
  <c r="AG125" i="23"/>
  <c r="AF125" i="23"/>
  <c r="AE125" i="23"/>
  <c r="AD125" i="23"/>
  <c r="AC125" i="23"/>
  <c r="AB125" i="23"/>
  <c r="AA125" i="23"/>
  <c r="Z125" i="23"/>
  <c r="Y125" i="23"/>
  <c r="X125" i="23"/>
  <c r="W125" i="23"/>
  <c r="V125" i="23"/>
  <c r="U125" i="23"/>
  <c r="AZ125" i="23" s="1"/>
  <c r="BB125" i="23" s="1"/>
  <c r="G125" i="23"/>
  <c r="AY124" i="23"/>
  <c r="AX124" i="23"/>
  <c r="AW124" i="23"/>
  <c r="AV124" i="23"/>
  <c r="AU124" i="23"/>
  <c r="AT124" i="23"/>
  <c r="AS124" i="23"/>
  <c r="AR124" i="23"/>
  <c r="AQ124" i="23"/>
  <c r="AP124" i="23"/>
  <c r="AO124" i="23"/>
  <c r="AN124" i="23"/>
  <c r="AM124" i="23"/>
  <c r="AL124" i="23"/>
  <c r="AK124" i="23"/>
  <c r="AJ124" i="23"/>
  <c r="AI124" i="23"/>
  <c r="AH124" i="23"/>
  <c r="AG124" i="23"/>
  <c r="AF124" i="23"/>
  <c r="AE124" i="23"/>
  <c r="AD124" i="23"/>
  <c r="AC124" i="23"/>
  <c r="AB124" i="23"/>
  <c r="AZ124" i="23" s="1"/>
  <c r="BB124" i="23" s="1"/>
  <c r="AA124" i="23"/>
  <c r="Z124" i="23"/>
  <c r="Y124" i="23"/>
  <c r="X124" i="23"/>
  <c r="W124" i="23"/>
  <c r="V124" i="23"/>
  <c r="U124" i="23"/>
  <c r="F124" i="23"/>
  <c r="AY122" i="23"/>
  <c r="AX122" i="23"/>
  <c r="AW122" i="23"/>
  <c r="AV122" i="23"/>
  <c r="AU122" i="23"/>
  <c r="AT122" i="23"/>
  <c r="AS122" i="23"/>
  <c r="AR122" i="23"/>
  <c r="AQ122" i="23"/>
  <c r="AP122" i="23"/>
  <c r="AO122" i="23"/>
  <c r="AN122" i="23"/>
  <c r="AM122" i="23"/>
  <c r="AL122" i="23"/>
  <c r="AK122" i="23"/>
  <c r="AJ122" i="23"/>
  <c r="AI122" i="23"/>
  <c r="AH122" i="23"/>
  <c r="AG122" i="23"/>
  <c r="AF122" i="23"/>
  <c r="AE122" i="23"/>
  <c r="AD122" i="23"/>
  <c r="AC122" i="23"/>
  <c r="AB122" i="23"/>
  <c r="AA122" i="23"/>
  <c r="Z122" i="23"/>
  <c r="Y122" i="23"/>
  <c r="X122" i="23"/>
  <c r="W122" i="23"/>
  <c r="V122" i="23"/>
  <c r="AZ122" i="23" s="1"/>
  <c r="BB122" i="23" s="1"/>
  <c r="U122" i="23"/>
  <c r="G122" i="23"/>
  <c r="AY121" i="23"/>
  <c r="AX121" i="23"/>
  <c r="AW121" i="23"/>
  <c r="AV121" i="23"/>
  <c r="AU121" i="23"/>
  <c r="AT121" i="23"/>
  <c r="AS121" i="23"/>
  <c r="AR121" i="23"/>
  <c r="AQ121" i="23"/>
  <c r="AP121" i="23"/>
  <c r="AO121" i="23"/>
  <c r="AN121" i="23"/>
  <c r="AM121" i="23"/>
  <c r="AL121" i="23"/>
  <c r="AK121" i="23"/>
  <c r="AJ121" i="23"/>
  <c r="AI121" i="23"/>
  <c r="AH121" i="23"/>
  <c r="AG121" i="23"/>
  <c r="AF121" i="23"/>
  <c r="AE121" i="23"/>
  <c r="AD121" i="23"/>
  <c r="AC121" i="23"/>
  <c r="AB121" i="23"/>
  <c r="AA121" i="23"/>
  <c r="Z121" i="23"/>
  <c r="Y121" i="23"/>
  <c r="X121" i="23"/>
  <c r="W121" i="23"/>
  <c r="V121" i="23"/>
  <c r="AZ121" i="23" s="1"/>
  <c r="BB121" i="23" s="1"/>
  <c r="U121" i="23"/>
  <c r="F121" i="23"/>
  <c r="AY119" i="23"/>
  <c r="AX119" i="23"/>
  <c r="AW119" i="23"/>
  <c r="AV119" i="23"/>
  <c r="AU119" i="23"/>
  <c r="AT119" i="23"/>
  <c r="AS119" i="23"/>
  <c r="AR119" i="23"/>
  <c r="AQ119" i="23"/>
  <c r="AP119" i="23"/>
  <c r="AO119" i="23"/>
  <c r="AN119" i="23"/>
  <c r="AM119" i="23"/>
  <c r="AL119" i="23"/>
  <c r="AK119" i="23"/>
  <c r="AJ119" i="23"/>
  <c r="AI119" i="23"/>
  <c r="AH119" i="23"/>
  <c r="AG119" i="23"/>
  <c r="AF119" i="23"/>
  <c r="AE119" i="23"/>
  <c r="AD119" i="23"/>
  <c r="AC119" i="23"/>
  <c r="AB119" i="23"/>
  <c r="AA119" i="23"/>
  <c r="Z119" i="23"/>
  <c r="Y119" i="23"/>
  <c r="X119" i="23"/>
  <c r="W119" i="23"/>
  <c r="AZ119" i="23" s="1"/>
  <c r="BB119" i="23" s="1"/>
  <c r="V119" i="23"/>
  <c r="U119" i="23"/>
  <c r="G119" i="23"/>
  <c r="AY118" i="23"/>
  <c r="AX118" i="23"/>
  <c r="AW118" i="23"/>
  <c r="AV118" i="23"/>
  <c r="AU118" i="23"/>
  <c r="AT118" i="23"/>
  <c r="AS118" i="23"/>
  <c r="AR118" i="23"/>
  <c r="AQ118" i="23"/>
  <c r="AP118" i="23"/>
  <c r="AO118" i="23"/>
  <c r="AN118" i="23"/>
  <c r="AM118" i="23"/>
  <c r="AL118" i="23"/>
  <c r="AK118" i="23"/>
  <c r="AJ118" i="23"/>
  <c r="AI118" i="23"/>
  <c r="AH118" i="23"/>
  <c r="AG118" i="23"/>
  <c r="AF118" i="23"/>
  <c r="AE118" i="23"/>
  <c r="AD118" i="23"/>
  <c r="AC118" i="23"/>
  <c r="AB118" i="23"/>
  <c r="AA118" i="23"/>
  <c r="Z118" i="23"/>
  <c r="Y118" i="23"/>
  <c r="X118" i="23"/>
  <c r="W118" i="23"/>
  <c r="V118" i="23"/>
  <c r="U118" i="23"/>
  <c r="F118" i="23"/>
  <c r="AY116" i="23"/>
  <c r="AX116" i="23"/>
  <c r="AW116" i="23"/>
  <c r="AV116" i="23"/>
  <c r="AU116" i="23"/>
  <c r="AT116" i="23"/>
  <c r="AS116" i="23"/>
  <c r="AR116" i="23"/>
  <c r="AQ116" i="23"/>
  <c r="AP116" i="23"/>
  <c r="AO116" i="23"/>
  <c r="AN116" i="23"/>
  <c r="AM116" i="23"/>
  <c r="AL116" i="23"/>
  <c r="AK116" i="23"/>
  <c r="AJ116" i="23"/>
  <c r="AI116" i="23"/>
  <c r="AH116" i="23"/>
  <c r="AG116" i="23"/>
  <c r="AF116" i="23"/>
  <c r="AE116" i="23"/>
  <c r="AD116" i="23"/>
  <c r="AC116" i="23"/>
  <c r="AB116" i="23"/>
  <c r="AA116" i="23"/>
  <c r="Z116" i="23"/>
  <c r="Y116" i="23"/>
  <c r="X116" i="23"/>
  <c r="W116" i="23"/>
  <c r="V116" i="23"/>
  <c r="AZ116" i="23" s="1"/>
  <c r="BB116" i="23" s="1"/>
  <c r="U116" i="23"/>
  <c r="G116" i="23"/>
  <c r="AY115" i="23"/>
  <c r="AX115" i="23"/>
  <c r="AW115" i="23"/>
  <c r="AV115" i="23"/>
  <c r="AU115" i="23"/>
  <c r="AT115" i="23"/>
  <c r="AS115" i="23"/>
  <c r="AR115" i="23"/>
  <c r="AQ115" i="23"/>
  <c r="AP115" i="23"/>
  <c r="AO115" i="23"/>
  <c r="AN115" i="23"/>
  <c r="AM115" i="23"/>
  <c r="AL115" i="23"/>
  <c r="AK115" i="23"/>
  <c r="AJ115" i="23"/>
  <c r="AI115" i="23"/>
  <c r="AH115" i="23"/>
  <c r="AG115" i="23"/>
  <c r="AF115" i="23"/>
  <c r="AE115" i="23"/>
  <c r="AD115" i="23"/>
  <c r="AC115" i="23"/>
  <c r="AB115" i="23"/>
  <c r="AA115" i="23"/>
  <c r="Z115" i="23"/>
  <c r="Y115" i="23"/>
  <c r="X115" i="23"/>
  <c r="W115" i="23"/>
  <c r="V115" i="23"/>
  <c r="U115" i="23"/>
  <c r="F115" i="23"/>
  <c r="AY113" i="23"/>
  <c r="AX113" i="23"/>
  <c r="AW113" i="23"/>
  <c r="AV113" i="23"/>
  <c r="AU113" i="23"/>
  <c r="AT113" i="23"/>
  <c r="AS113" i="23"/>
  <c r="AR113" i="23"/>
  <c r="AQ113" i="23"/>
  <c r="AP113" i="23"/>
  <c r="AO113" i="23"/>
  <c r="AN113" i="23"/>
  <c r="AM113" i="23"/>
  <c r="AL113" i="23"/>
  <c r="AK113" i="23"/>
  <c r="AJ113" i="23"/>
  <c r="AI113" i="23"/>
  <c r="AH113" i="23"/>
  <c r="AG113" i="23"/>
  <c r="AF113" i="23"/>
  <c r="AE113" i="23"/>
  <c r="AD113" i="23"/>
  <c r="AC113" i="23"/>
  <c r="AB113" i="23"/>
  <c r="AA113" i="23"/>
  <c r="Z113" i="23"/>
  <c r="Y113" i="23"/>
  <c r="X113" i="23"/>
  <c r="W113" i="23"/>
  <c r="V113" i="23"/>
  <c r="U113" i="23"/>
  <c r="AZ113" i="23" s="1"/>
  <c r="BB113" i="23" s="1"/>
  <c r="G113" i="23"/>
  <c r="AY112" i="23"/>
  <c r="AX112" i="23"/>
  <c r="AW112" i="23"/>
  <c r="AV112" i="23"/>
  <c r="AU112" i="23"/>
  <c r="AT112" i="23"/>
  <c r="AS112" i="23"/>
  <c r="AR112" i="23"/>
  <c r="AQ112" i="23"/>
  <c r="AP112" i="23"/>
  <c r="AO112" i="23"/>
  <c r="AN112" i="23"/>
  <c r="AM112" i="23"/>
  <c r="AL112" i="23"/>
  <c r="AK112" i="23"/>
  <c r="AJ112" i="23"/>
  <c r="AI112" i="23"/>
  <c r="AH112" i="23"/>
  <c r="AG112" i="23"/>
  <c r="AF112" i="23"/>
  <c r="AE112" i="23"/>
  <c r="AD112" i="23"/>
  <c r="AC112" i="23"/>
  <c r="AB112" i="23"/>
  <c r="AA112" i="23"/>
  <c r="Z112" i="23"/>
  <c r="Y112" i="23"/>
  <c r="X112" i="23"/>
  <c r="W112" i="23"/>
  <c r="V112" i="23"/>
  <c r="U112" i="23"/>
  <c r="F112" i="23"/>
  <c r="AY110" i="23"/>
  <c r="AX110" i="23"/>
  <c r="AW110" i="23"/>
  <c r="AV110" i="23"/>
  <c r="AU110" i="23"/>
  <c r="AT110" i="23"/>
  <c r="AS110" i="23"/>
  <c r="AR110" i="23"/>
  <c r="AQ110" i="23"/>
  <c r="AP110" i="23"/>
  <c r="AO110" i="23"/>
  <c r="AN110" i="23"/>
  <c r="AM110" i="23"/>
  <c r="AL110" i="23"/>
  <c r="AK110" i="23"/>
  <c r="AJ110" i="23"/>
  <c r="AI110" i="23"/>
  <c r="AH110" i="23"/>
  <c r="AG110" i="23"/>
  <c r="AF110" i="23"/>
  <c r="AE110" i="23"/>
  <c r="AD110" i="23"/>
  <c r="AC110" i="23"/>
  <c r="AB110" i="23"/>
  <c r="AA110" i="23"/>
  <c r="Z110" i="23"/>
  <c r="Y110" i="23"/>
  <c r="X110" i="23"/>
  <c r="W110" i="23"/>
  <c r="V110" i="23"/>
  <c r="U110" i="23"/>
  <c r="G110" i="23"/>
  <c r="AY109" i="23"/>
  <c r="AX109" i="23"/>
  <c r="AW109" i="23"/>
  <c r="AV109" i="23"/>
  <c r="AU109" i="23"/>
  <c r="AT109" i="23"/>
  <c r="AS109" i="23"/>
  <c r="AR109" i="23"/>
  <c r="AQ109" i="23"/>
  <c r="AP109" i="23"/>
  <c r="AO109" i="23"/>
  <c r="AN109" i="23"/>
  <c r="AM109" i="23"/>
  <c r="AL109" i="23"/>
  <c r="AK109" i="23"/>
  <c r="AJ109" i="23"/>
  <c r="AI109" i="23"/>
  <c r="AH109" i="23"/>
  <c r="AG109" i="23"/>
  <c r="AF109" i="23"/>
  <c r="AE109" i="23"/>
  <c r="AD109" i="23"/>
  <c r="AC109" i="23"/>
  <c r="AB109" i="23"/>
  <c r="AZ109" i="23" s="1"/>
  <c r="BB109" i="23" s="1"/>
  <c r="AA109" i="23"/>
  <c r="Z109" i="23"/>
  <c r="Y109" i="23"/>
  <c r="X109" i="23"/>
  <c r="W109" i="23"/>
  <c r="V109" i="23"/>
  <c r="U109" i="23"/>
  <c r="F109" i="23"/>
  <c r="AY107" i="23"/>
  <c r="AX107" i="23"/>
  <c r="AW107" i="23"/>
  <c r="AV107" i="23"/>
  <c r="AU107" i="23"/>
  <c r="AT107" i="23"/>
  <c r="AS107" i="23"/>
  <c r="AR107" i="23"/>
  <c r="AQ107" i="23"/>
  <c r="AP107" i="23"/>
  <c r="AO107" i="23"/>
  <c r="AN107" i="23"/>
  <c r="AM107" i="23"/>
  <c r="AL107" i="23"/>
  <c r="AK107" i="23"/>
  <c r="AJ107" i="23"/>
  <c r="AI107" i="23"/>
  <c r="AH107" i="23"/>
  <c r="AG107" i="23"/>
  <c r="AF107" i="23"/>
  <c r="AE107" i="23"/>
  <c r="AD107" i="23"/>
  <c r="AC107" i="23"/>
  <c r="AB107" i="23"/>
  <c r="AA107" i="23"/>
  <c r="Z107" i="23"/>
  <c r="Y107" i="23"/>
  <c r="X107" i="23"/>
  <c r="W107" i="23"/>
  <c r="V107" i="23"/>
  <c r="U107" i="23"/>
  <c r="AZ107" i="23" s="1"/>
  <c r="BB107" i="23" s="1"/>
  <c r="G107" i="23"/>
  <c r="AY106" i="23"/>
  <c r="AX106" i="23"/>
  <c r="AW106" i="23"/>
  <c r="AV106" i="23"/>
  <c r="AU106" i="23"/>
  <c r="AT106" i="23"/>
  <c r="AS106" i="23"/>
  <c r="AR106" i="23"/>
  <c r="AQ106" i="23"/>
  <c r="AP106" i="23"/>
  <c r="AO106" i="23"/>
  <c r="AN106" i="23"/>
  <c r="AM106" i="23"/>
  <c r="AL106" i="23"/>
  <c r="AK106" i="23"/>
  <c r="AJ106" i="23"/>
  <c r="AI106" i="23"/>
  <c r="AH106" i="23"/>
  <c r="AG106" i="23"/>
  <c r="AF106" i="23"/>
  <c r="AE106" i="23"/>
  <c r="AD106" i="23"/>
  <c r="AC106" i="23"/>
  <c r="AB106" i="23"/>
  <c r="AA106" i="23"/>
  <c r="Z106" i="23"/>
  <c r="Y106" i="23"/>
  <c r="X106" i="23"/>
  <c r="W106" i="23"/>
  <c r="V106" i="23"/>
  <c r="U106" i="23"/>
  <c r="F106" i="23"/>
  <c r="AY104" i="23"/>
  <c r="AX104" i="23"/>
  <c r="AW104" i="23"/>
  <c r="AV104" i="23"/>
  <c r="AU104" i="23"/>
  <c r="AT104" i="23"/>
  <c r="AS104" i="23"/>
  <c r="AR104" i="23"/>
  <c r="AQ104" i="23"/>
  <c r="AP104" i="23"/>
  <c r="AO104" i="23"/>
  <c r="AN104" i="23"/>
  <c r="AM104" i="23"/>
  <c r="AL104" i="23"/>
  <c r="AK104" i="23"/>
  <c r="AJ104" i="23"/>
  <c r="AI104" i="23"/>
  <c r="AH104" i="23"/>
  <c r="AG104" i="23"/>
  <c r="AF104" i="23"/>
  <c r="AE104" i="23"/>
  <c r="AD104" i="23"/>
  <c r="AC104" i="23"/>
  <c r="AB104" i="23"/>
  <c r="AA104" i="23"/>
  <c r="Z104" i="23"/>
  <c r="Y104" i="23"/>
  <c r="X104" i="23"/>
  <c r="W104" i="23"/>
  <c r="V104" i="23"/>
  <c r="U104" i="23"/>
  <c r="AZ104" i="23" s="1"/>
  <c r="BB104" i="23" s="1"/>
  <c r="G104" i="23"/>
  <c r="AY103" i="23"/>
  <c r="AX103" i="23"/>
  <c r="AW103" i="23"/>
  <c r="AV103" i="23"/>
  <c r="AU103" i="23"/>
  <c r="AT103" i="23"/>
  <c r="AS103" i="23"/>
  <c r="AR103" i="23"/>
  <c r="AQ103" i="23"/>
  <c r="AP103" i="23"/>
  <c r="AO103" i="23"/>
  <c r="AN103" i="23"/>
  <c r="AM103" i="23"/>
  <c r="AL103" i="23"/>
  <c r="AK103" i="23"/>
  <c r="AJ103" i="23"/>
  <c r="AI103" i="23"/>
  <c r="AH103" i="23"/>
  <c r="AG103" i="23"/>
  <c r="AF103" i="23"/>
  <c r="AE103" i="23"/>
  <c r="AD103" i="23"/>
  <c r="AC103" i="23"/>
  <c r="AB103" i="23"/>
  <c r="AA103" i="23"/>
  <c r="Z103" i="23"/>
  <c r="Y103" i="23"/>
  <c r="X103" i="23"/>
  <c r="W103" i="23"/>
  <c r="V103" i="23"/>
  <c r="AZ103" i="23" s="1"/>
  <c r="BB103" i="23" s="1"/>
  <c r="U103" i="23"/>
  <c r="F103" i="23"/>
  <c r="AY101" i="23"/>
  <c r="AX101" i="23"/>
  <c r="AW101" i="23"/>
  <c r="AV101" i="23"/>
  <c r="AU101" i="23"/>
  <c r="AT101" i="23"/>
  <c r="AS101" i="23"/>
  <c r="AR101" i="23"/>
  <c r="AQ101" i="23"/>
  <c r="AP101" i="23"/>
  <c r="AO101" i="23"/>
  <c r="AN101" i="23"/>
  <c r="AM101" i="23"/>
  <c r="AL101" i="23"/>
  <c r="AK101" i="23"/>
  <c r="AJ101" i="23"/>
  <c r="AI101" i="23"/>
  <c r="AH101" i="23"/>
  <c r="AG101" i="23"/>
  <c r="AF101" i="23"/>
  <c r="AE101" i="23"/>
  <c r="AD101" i="23"/>
  <c r="AC101" i="23"/>
  <c r="AB101" i="23"/>
  <c r="AA101" i="23"/>
  <c r="Z101" i="23"/>
  <c r="Y101" i="23"/>
  <c r="X101" i="23"/>
  <c r="W101" i="23"/>
  <c r="V101" i="23"/>
  <c r="U101" i="23"/>
  <c r="G101" i="23"/>
  <c r="AY100" i="23"/>
  <c r="AX100" i="23"/>
  <c r="AW100" i="23"/>
  <c r="AV100" i="23"/>
  <c r="AU100" i="23"/>
  <c r="AT100" i="23"/>
  <c r="AS100" i="23"/>
  <c r="AR100" i="23"/>
  <c r="AQ100" i="23"/>
  <c r="AP100" i="23"/>
  <c r="AO100" i="23"/>
  <c r="AN100" i="23"/>
  <c r="AM100" i="23"/>
  <c r="AL100" i="23"/>
  <c r="AK100" i="23"/>
  <c r="AJ100" i="23"/>
  <c r="AI100" i="23"/>
  <c r="AH100" i="23"/>
  <c r="AG100" i="23"/>
  <c r="AF100" i="23"/>
  <c r="AE100" i="23"/>
  <c r="AD100" i="23"/>
  <c r="AC100" i="23"/>
  <c r="AB100" i="23"/>
  <c r="AA100" i="23"/>
  <c r="Z100" i="23"/>
  <c r="Y100" i="23"/>
  <c r="X100" i="23"/>
  <c r="W100" i="23"/>
  <c r="AZ100" i="23" s="1"/>
  <c r="BB100" i="23" s="1"/>
  <c r="V100" i="23"/>
  <c r="U100" i="23"/>
  <c r="F100" i="23"/>
  <c r="AY98" i="23"/>
  <c r="AX98" i="23"/>
  <c r="AW98" i="23"/>
  <c r="AV98" i="23"/>
  <c r="AU98" i="23"/>
  <c r="AT98" i="23"/>
  <c r="AS98" i="23"/>
  <c r="AR98" i="23"/>
  <c r="AQ98" i="23"/>
  <c r="AP98" i="23"/>
  <c r="AO98" i="23"/>
  <c r="AN98" i="23"/>
  <c r="AM98" i="23"/>
  <c r="AL98" i="23"/>
  <c r="AK98" i="23"/>
  <c r="AJ98" i="23"/>
  <c r="AI98" i="23"/>
  <c r="AH98" i="23"/>
  <c r="AG98" i="23"/>
  <c r="AF98" i="23"/>
  <c r="AE98" i="23"/>
  <c r="AD98" i="23"/>
  <c r="AC98" i="23"/>
  <c r="AB98" i="23"/>
  <c r="AA98" i="23"/>
  <c r="Z98" i="23"/>
  <c r="Y98" i="23"/>
  <c r="X98" i="23"/>
  <c r="W98" i="23"/>
  <c r="V98" i="23"/>
  <c r="AZ98" i="23" s="1"/>
  <c r="BB98" i="23" s="1"/>
  <c r="U98" i="23"/>
  <c r="G98" i="23"/>
  <c r="AY97" i="23"/>
  <c r="AX97" i="23"/>
  <c r="AW97" i="23"/>
  <c r="AV97" i="23"/>
  <c r="AU97" i="23"/>
  <c r="AT97" i="23"/>
  <c r="AS97" i="23"/>
  <c r="AR97" i="23"/>
  <c r="AQ97" i="23"/>
  <c r="AP97" i="23"/>
  <c r="AO97" i="23"/>
  <c r="AN97" i="23"/>
  <c r="AM97" i="23"/>
  <c r="AL97" i="23"/>
  <c r="AK97" i="23"/>
  <c r="AJ97" i="23"/>
  <c r="AI97" i="23"/>
  <c r="AH97" i="23"/>
  <c r="AG97" i="23"/>
  <c r="AF97" i="23"/>
  <c r="AE97" i="23"/>
  <c r="AD97" i="23"/>
  <c r="AC97" i="23"/>
  <c r="AB97" i="23"/>
  <c r="AA97" i="23"/>
  <c r="Z97" i="23"/>
  <c r="Y97" i="23"/>
  <c r="X97" i="23"/>
  <c r="W97" i="23"/>
  <c r="V97" i="23"/>
  <c r="AZ97" i="23" s="1"/>
  <c r="BB97" i="23" s="1"/>
  <c r="U97" i="23"/>
  <c r="F97" i="23"/>
  <c r="AY95" i="23"/>
  <c r="AX95" i="23"/>
  <c r="AW95" i="23"/>
  <c r="AV95" i="23"/>
  <c r="AU95" i="23"/>
  <c r="AT95" i="23"/>
  <c r="AS95" i="23"/>
  <c r="AR95" i="23"/>
  <c r="AQ95" i="23"/>
  <c r="AP95" i="23"/>
  <c r="AO95" i="23"/>
  <c r="AN95" i="23"/>
  <c r="AM95" i="23"/>
  <c r="AL95" i="23"/>
  <c r="AK95" i="23"/>
  <c r="AJ95" i="23"/>
  <c r="AI95" i="23"/>
  <c r="AH95" i="23"/>
  <c r="AG95" i="23"/>
  <c r="AF95" i="23"/>
  <c r="AE95" i="23"/>
  <c r="AD95" i="23"/>
  <c r="AC95" i="23"/>
  <c r="AB95" i="23"/>
  <c r="AZ95" i="23" s="1"/>
  <c r="BB95" i="23" s="1"/>
  <c r="AA95" i="23"/>
  <c r="Z95" i="23"/>
  <c r="Y95" i="23"/>
  <c r="X95" i="23"/>
  <c r="W95" i="23"/>
  <c r="V95" i="23"/>
  <c r="U95" i="23"/>
  <c r="G95" i="23"/>
  <c r="AY94" i="23"/>
  <c r="AX94" i="23"/>
  <c r="AW94" i="23"/>
  <c r="AV94" i="23"/>
  <c r="AU94" i="23"/>
  <c r="AT94" i="23"/>
  <c r="AS94" i="23"/>
  <c r="AR94" i="23"/>
  <c r="AQ94" i="23"/>
  <c r="AP94" i="23"/>
  <c r="AO94" i="23"/>
  <c r="AN94" i="23"/>
  <c r="AM94" i="23"/>
  <c r="AL94" i="23"/>
  <c r="AK94" i="23"/>
  <c r="AJ94" i="23"/>
  <c r="AI94" i="23"/>
  <c r="AH94" i="23"/>
  <c r="AG94" i="23"/>
  <c r="AF94" i="23"/>
  <c r="AE94" i="23"/>
  <c r="AD94" i="23"/>
  <c r="AC94" i="23"/>
  <c r="AB94" i="23"/>
  <c r="AA94" i="23"/>
  <c r="Z94" i="23"/>
  <c r="Y94" i="23"/>
  <c r="X94" i="23"/>
  <c r="W94" i="23"/>
  <c r="V94" i="23"/>
  <c r="U94" i="23"/>
  <c r="AZ94" i="23" s="1"/>
  <c r="BB94" i="23" s="1"/>
  <c r="F94" i="23"/>
  <c r="AY92" i="23"/>
  <c r="AX92" i="23"/>
  <c r="AW92" i="23"/>
  <c r="AV92" i="23"/>
  <c r="AU92" i="23"/>
  <c r="AT92" i="23"/>
  <c r="AS92" i="23"/>
  <c r="AR92" i="23"/>
  <c r="AQ92" i="23"/>
  <c r="AP92" i="23"/>
  <c r="AO92" i="23"/>
  <c r="AN92" i="23"/>
  <c r="AM92" i="23"/>
  <c r="AL92" i="23"/>
  <c r="AK92" i="23"/>
  <c r="AJ92" i="23"/>
  <c r="AI92" i="23"/>
  <c r="AH92" i="23"/>
  <c r="AG92" i="23"/>
  <c r="AF92" i="23"/>
  <c r="AE92" i="23"/>
  <c r="AD92" i="23"/>
  <c r="AC92" i="23"/>
  <c r="AB92" i="23"/>
  <c r="AA92" i="23"/>
  <c r="Z92" i="23"/>
  <c r="Y92" i="23"/>
  <c r="X92" i="23"/>
  <c r="W92" i="23"/>
  <c r="V92" i="23"/>
  <c r="AZ92" i="23" s="1"/>
  <c r="BB92" i="23" s="1"/>
  <c r="U92" i="23"/>
  <c r="G92" i="23"/>
  <c r="AY91" i="23"/>
  <c r="AX91" i="23"/>
  <c r="AW91" i="23"/>
  <c r="AV91" i="23"/>
  <c r="AU91" i="23"/>
  <c r="AT91" i="23"/>
  <c r="AS91" i="23"/>
  <c r="AR91" i="23"/>
  <c r="AQ91" i="23"/>
  <c r="AP91" i="23"/>
  <c r="AO91" i="23"/>
  <c r="AN91" i="23"/>
  <c r="AM91" i="23"/>
  <c r="AL91" i="23"/>
  <c r="AK91" i="23"/>
  <c r="AJ91" i="23"/>
  <c r="AI91" i="23"/>
  <c r="AH91" i="23"/>
  <c r="AG91" i="23"/>
  <c r="AF91" i="23"/>
  <c r="AE91" i="23"/>
  <c r="AD91" i="23"/>
  <c r="AC91" i="23"/>
  <c r="AB91" i="23"/>
  <c r="AA91" i="23"/>
  <c r="Z91" i="23"/>
  <c r="Y91" i="23"/>
  <c r="X91" i="23"/>
  <c r="W91" i="23"/>
  <c r="V91" i="23"/>
  <c r="U91" i="23"/>
  <c r="F91" i="23"/>
  <c r="AY89" i="23"/>
  <c r="AX89" i="23"/>
  <c r="AW89" i="23"/>
  <c r="AV89" i="23"/>
  <c r="AU89" i="23"/>
  <c r="AT89" i="23"/>
  <c r="AS89" i="23"/>
  <c r="AR89" i="23"/>
  <c r="AQ89" i="23"/>
  <c r="AP89" i="23"/>
  <c r="AO89" i="23"/>
  <c r="AN89" i="23"/>
  <c r="AM89" i="23"/>
  <c r="AL89" i="23"/>
  <c r="AK89" i="23"/>
  <c r="AJ89" i="23"/>
  <c r="AI89" i="23"/>
  <c r="AH89" i="23"/>
  <c r="AG89" i="23"/>
  <c r="AF89" i="23"/>
  <c r="AE89" i="23"/>
  <c r="AD89" i="23"/>
  <c r="AC89" i="23"/>
  <c r="AB89" i="23"/>
  <c r="AA89" i="23"/>
  <c r="Z89" i="23"/>
  <c r="Y89" i="23"/>
  <c r="X89" i="23"/>
  <c r="W89" i="23"/>
  <c r="V89" i="23"/>
  <c r="U89" i="23"/>
  <c r="G89" i="23"/>
  <c r="AY88" i="23"/>
  <c r="AX88" i="23"/>
  <c r="AW88" i="23"/>
  <c r="AV88" i="23"/>
  <c r="AU88" i="23"/>
  <c r="AT88" i="23"/>
  <c r="AS88" i="23"/>
  <c r="AR88" i="23"/>
  <c r="AQ88" i="23"/>
  <c r="AP88" i="23"/>
  <c r="AO88" i="23"/>
  <c r="AN88" i="23"/>
  <c r="AM88" i="23"/>
  <c r="AL88" i="23"/>
  <c r="AK88" i="23"/>
  <c r="AJ88" i="23"/>
  <c r="AI88" i="23"/>
  <c r="AH88" i="23"/>
  <c r="AG88" i="23"/>
  <c r="AF88" i="23"/>
  <c r="AE88" i="23"/>
  <c r="AD88" i="23"/>
  <c r="AC88" i="23"/>
  <c r="AB88" i="23"/>
  <c r="AA88" i="23"/>
  <c r="Z88" i="23"/>
  <c r="Y88" i="23"/>
  <c r="X88" i="23"/>
  <c r="W88" i="23"/>
  <c r="V88" i="23"/>
  <c r="U88" i="23"/>
  <c r="AZ88" i="23" s="1"/>
  <c r="BB88" i="23" s="1"/>
  <c r="F88" i="23"/>
  <c r="AY86" i="23"/>
  <c r="AX86" i="23"/>
  <c r="AW86" i="23"/>
  <c r="AV86" i="23"/>
  <c r="AU86" i="23"/>
  <c r="AT86" i="23"/>
  <c r="AS86" i="23"/>
  <c r="AR86" i="23"/>
  <c r="AQ86" i="23"/>
  <c r="AP86" i="23"/>
  <c r="AO86" i="23"/>
  <c r="AN86" i="23"/>
  <c r="AM86" i="23"/>
  <c r="AL86" i="23"/>
  <c r="AK86" i="23"/>
  <c r="AJ86" i="23"/>
  <c r="AI86" i="23"/>
  <c r="AH86" i="23"/>
  <c r="AG86" i="23"/>
  <c r="AF86" i="23"/>
  <c r="AE86" i="23"/>
  <c r="AD86" i="23"/>
  <c r="AC86" i="23"/>
  <c r="AB86" i="23"/>
  <c r="AA86" i="23"/>
  <c r="Z86" i="23"/>
  <c r="Y86" i="23"/>
  <c r="X86" i="23"/>
  <c r="W86" i="23"/>
  <c r="V86" i="23"/>
  <c r="U86" i="23"/>
  <c r="G86" i="23"/>
  <c r="AY85" i="23"/>
  <c r="AX85" i="23"/>
  <c r="AW85" i="23"/>
  <c r="AV85" i="23"/>
  <c r="AU85" i="23"/>
  <c r="AT85" i="23"/>
  <c r="AS85" i="23"/>
  <c r="AR85" i="23"/>
  <c r="AQ85" i="23"/>
  <c r="AP85" i="23"/>
  <c r="AO85" i="23"/>
  <c r="AN85" i="23"/>
  <c r="AM85" i="23"/>
  <c r="AL85" i="23"/>
  <c r="AK85" i="23"/>
  <c r="AJ85" i="23"/>
  <c r="AI85" i="23"/>
  <c r="AH85" i="23"/>
  <c r="AG85" i="23"/>
  <c r="AF85" i="23"/>
  <c r="AE85" i="23"/>
  <c r="AD85" i="23"/>
  <c r="AC85" i="23"/>
  <c r="AB85" i="23"/>
  <c r="AA85" i="23"/>
  <c r="Z85" i="23"/>
  <c r="Y85" i="23"/>
  <c r="X85" i="23"/>
  <c r="W85" i="23"/>
  <c r="V85" i="23"/>
  <c r="U85" i="23"/>
  <c r="AZ85" i="23" s="1"/>
  <c r="BB85" i="23" s="1"/>
  <c r="F85" i="23"/>
  <c r="AY83" i="23"/>
  <c r="AX83" i="23"/>
  <c r="AW83" i="23"/>
  <c r="AV83" i="23"/>
  <c r="AU83" i="23"/>
  <c r="AT83" i="23"/>
  <c r="AS83" i="23"/>
  <c r="AR83" i="23"/>
  <c r="AQ83" i="23"/>
  <c r="AP83" i="23"/>
  <c r="AO83" i="23"/>
  <c r="AN83" i="23"/>
  <c r="AM83" i="23"/>
  <c r="AL83" i="23"/>
  <c r="AK83" i="23"/>
  <c r="AJ83" i="23"/>
  <c r="AI83" i="23"/>
  <c r="AH83" i="23"/>
  <c r="AG83" i="23"/>
  <c r="AF83" i="23"/>
  <c r="AE83" i="23"/>
  <c r="AD83" i="23"/>
  <c r="AC83" i="23"/>
  <c r="AB83" i="23"/>
  <c r="AA83" i="23"/>
  <c r="Z83" i="23"/>
  <c r="Y83" i="23"/>
  <c r="X83" i="23"/>
  <c r="W83" i="23"/>
  <c r="V83" i="23"/>
  <c r="U83" i="23"/>
  <c r="G83" i="23"/>
  <c r="AY82" i="23"/>
  <c r="AX82" i="23"/>
  <c r="AW82" i="23"/>
  <c r="AV82" i="23"/>
  <c r="AU82" i="23"/>
  <c r="AT82" i="23"/>
  <c r="AS82" i="23"/>
  <c r="AR82" i="23"/>
  <c r="AQ82" i="23"/>
  <c r="AP82" i="23"/>
  <c r="AO82" i="23"/>
  <c r="AN82" i="23"/>
  <c r="AM82" i="23"/>
  <c r="AL82" i="23"/>
  <c r="AK82" i="23"/>
  <c r="AJ82" i="23"/>
  <c r="AI82" i="23"/>
  <c r="AH82" i="23"/>
  <c r="AG82" i="23"/>
  <c r="AF82" i="23"/>
  <c r="AE82" i="23"/>
  <c r="AD82" i="23"/>
  <c r="AC82" i="23"/>
  <c r="AB82" i="23"/>
  <c r="AA82" i="23"/>
  <c r="Z82" i="23"/>
  <c r="Y82" i="23"/>
  <c r="X82" i="23"/>
  <c r="W82" i="23"/>
  <c r="V82" i="23"/>
  <c r="U82" i="23"/>
  <c r="F82" i="23"/>
  <c r="AY80" i="23"/>
  <c r="AX80" i="23"/>
  <c r="AW80" i="23"/>
  <c r="AV80" i="23"/>
  <c r="AU80" i="23"/>
  <c r="AT80" i="23"/>
  <c r="AS80" i="23"/>
  <c r="AR80" i="23"/>
  <c r="AQ80" i="23"/>
  <c r="AP80" i="23"/>
  <c r="AO80" i="23"/>
  <c r="AN80" i="23"/>
  <c r="AM80" i="23"/>
  <c r="AL80" i="23"/>
  <c r="AK80" i="23"/>
  <c r="AJ80" i="23"/>
  <c r="AI80" i="23"/>
  <c r="AH80" i="23"/>
  <c r="AG80" i="23"/>
  <c r="AF80" i="23"/>
  <c r="AE80" i="23"/>
  <c r="AD80" i="23"/>
  <c r="AC80" i="23"/>
  <c r="AB80" i="23"/>
  <c r="AZ80" i="23" s="1"/>
  <c r="BB80" i="23" s="1"/>
  <c r="AA80" i="23"/>
  <c r="Z80" i="23"/>
  <c r="Y80" i="23"/>
  <c r="X80" i="23"/>
  <c r="W80" i="23"/>
  <c r="V80" i="23"/>
  <c r="U80" i="23"/>
  <c r="G80" i="23"/>
  <c r="AY79" i="23"/>
  <c r="AX79" i="23"/>
  <c r="AW79" i="23"/>
  <c r="AV79" i="23"/>
  <c r="AU79" i="23"/>
  <c r="AT79" i="23"/>
  <c r="AS79" i="23"/>
  <c r="AR79" i="23"/>
  <c r="AQ79" i="23"/>
  <c r="AP79" i="23"/>
  <c r="AO79" i="23"/>
  <c r="AN79" i="23"/>
  <c r="AM79" i="23"/>
  <c r="AL79" i="23"/>
  <c r="AK79" i="23"/>
  <c r="AJ79" i="23"/>
  <c r="AI79" i="23"/>
  <c r="AH79" i="23"/>
  <c r="AG79" i="23"/>
  <c r="AF79" i="23"/>
  <c r="AE79" i="23"/>
  <c r="AD79" i="23"/>
  <c r="AC79" i="23"/>
  <c r="AB79" i="23"/>
  <c r="AA79" i="23"/>
  <c r="Z79" i="23"/>
  <c r="Y79" i="23"/>
  <c r="X79" i="23"/>
  <c r="W79" i="23"/>
  <c r="V79" i="23"/>
  <c r="AZ79" i="23" s="1"/>
  <c r="BB79" i="23" s="1"/>
  <c r="U79" i="23"/>
  <c r="F79" i="23"/>
  <c r="AY77" i="23"/>
  <c r="AX77" i="23"/>
  <c r="AW77" i="23"/>
  <c r="AV77" i="23"/>
  <c r="AU77" i="23"/>
  <c r="AT77" i="23"/>
  <c r="AS77" i="23"/>
  <c r="AR77" i="23"/>
  <c r="AQ77" i="23"/>
  <c r="AP77" i="23"/>
  <c r="AO77" i="23"/>
  <c r="AN77" i="23"/>
  <c r="AM77" i="23"/>
  <c r="AL77" i="23"/>
  <c r="AK77" i="23"/>
  <c r="AJ77" i="23"/>
  <c r="AI77" i="23"/>
  <c r="AH77" i="23"/>
  <c r="AG77" i="23"/>
  <c r="AF77" i="23"/>
  <c r="AE77" i="23"/>
  <c r="AD77" i="23"/>
  <c r="AC77" i="23"/>
  <c r="AB77" i="23"/>
  <c r="AA77" i="23"/>
  <c r="Z77" i="23"/>
  <c r="Y77" i="23"/>
  <c r="X77" i="23"/>
  <c r="W77" i="23"/>
  <c r="V77" i="23"/>
  <c r="U77" i="23"/>
  <c r="G77" i="23"/>
  <c r="AY76" i="23"/>
  <c r="AX76" i="23"/>
  <c r="AW76" i="23"/>
  <c r="AV76" i="23"/>
  <c r="AU76" i="23"/>
  <c r="AT76" i="23"/>
  <c r="AS76" i="23"/>
  <c r="AR76" i="23"/>
  <c r="AQ76" i="23"/>
  <c r="AP76" i="23"/>
  <c r="AO76" i="23"/>
  <c r="AN76" i="23"/>
  <c r="AM76" i="23"/>
  <c r="AL76" i="23"/>
  <c r="AK76" i="23"/>
  <c r="AJ76" i="23"/>
  <c r="AI76" i="23"/>
  <c r="AH76" i="23"/>
  <c r="AG76" i="23"/>
  <c r="AF76" i="23"/>
  <c r="AE76" i="23"/>
  <c r="AD76" i="23"/>
  <c r="AC76" i="23"/>
  <c r="AB76" i="23"/>
  <c r="AZ76" i="23" s="1"/>
  <c r="BB76" i="23" s="1"/>
  <c r="AA76" i="23"/>
  <c r="Z76" i="23"/>
  <c r="Y76" i="23"/>
  <c r="X76" i="23"/>
  <c r="W76" i="23"/>
  <c r="V76" i="23"/>
  <c r="U76" i="23"/>
  <c r="F76" i="23"/>
  <c r="AY74" i="23"/>
  <c r="AX74" i="23"/>
  <c r="AW74" i="23"/>
  <c r="AV74" i="23"/>
  <c r="AU74" i="23"/>
  <c r="AT74" i="23"/>
  <c r="AS74" i="23"/>
  <c r="AR74" i="23"/>
  <c r="AQ74" i="23"/>
  <c r="AP74" i="23"/>
  <c r="AO74" i="23"/>
  <c r="AN74" i="23"/>
  <c r="AM74" i="23"/>
  <c r="AL74" i="23"/>
  <c r="AK74" i="23"/>
  <c r="AJ74" i="23"/>
  <c r="AI74" i="23"/>
  <c r="AH74" i="23"/>
  <c r="AG74" i="23"/>
  <c r="AF74" i="23"/>
  <c r="AE74" i="23"/>
  <c r="AD74" i="23"/>
  <c r="AC74" i="23"/>
  <c r="AB74" i="23"/>
  <c r="AA74" i="23"/>
  <c r="Z74" i="23"/>
  <c r="Y74" i="23"/>
  <c r="X74" i="23"/>
  <c r="W74" i="23"/>
  <c r="V74" i="23"/>
  <c r="AZ74" i="23" s="1"/>
  <c r="BB74" i="23" s="1"/>
  <c r="U74" i="23"/>
  <c r="G74" i="23"/>
  <c r="AY73" i="23"/>
  <c r="AX73" i="23"/>
  <c r="AW73" i="23"/>
  <c r="AV73" i="23"/>
  <c r="AU73" i="23"/>
  <c r="AT73" i="23"/>
  <c r="AS73" i="23"/>
  <c r="AR73" i="23"/>
  <c r="AQ73" i="23"/>
  <c r="AP73" i="23"/>
  <c r="AO73" i="23"/>
  <c r="AN73" i="23"/>
  <c r="AM73" i="23"/>
  <c r="AL73" i="23"/>
  <c r="AK73" i="23"/>
  <c r="AJ73" i="23"/>
  <c r="AI73" i="23"/>
  <c r="AH73" i="23"/>
  <c r="AG73" i="23"/>
  <c r="AF73" i="23"/>
  <c r="AE73" i="23"/>
  <c r="AD73" i="23"/>
  <c r="AC73" i="23"/>
  <c r="AB73" i="23"/>
  <c r="AA73" i="23"/>
  <c r="Z73" i="23"/>
  <c r="Y73" i="23"/>
  <c r="X73" i="23"/>
  <c r="W73" i="23"/>
  <c r="V73" i="23"/>
  <c r="AZ73" i="23" s="1"/>
  <c r="BB73" i="23" s="1"/>
  <c r="U73" i="23"/>
  <c r="F73" i="23"/>
  <c r="AY71" i="23"/>
  <c r="AX71" i="23"/>
  <c r="AW71" i="23"/>
  <c r="AV71" i="23"/>
  <c r="AU71" i="23"/>
  <c r="AT71" i="23"/>
  <c r="AS71" i="23"/>
  <c r="AR71" i="23"/>
  <c r="AQ71" i="23"/>
  <c r="AP71" i="23"/>
  <c r="AO71" i="23"/>
  <c r="AN71" i="23"/>
  <c r="AM71" i="23"/>
  <c r="AL71" i="23"/>
  <c r="AK71" i="23"/>
  <c r="AJ71" i="23"/>
  <c r="AI71" i="23"/>
  <c r="AH71" i="23"/>
  <c r="AG71" i="23"/>
  <c r="AF71" i="23"/>
  <c r="AE71" i="23"/>
  <c r="AD71" i="23"/>
  <c r="AC71" i="23"/>
  <c r="AB71" i="23"/>
  <c r="AA71" i="23"/>
  <c r="Z71" i="23"/>
  <c r="Y71" i="23"/>
  <c r="X71" i="23"/>
  <c r="W71" i="23"/>
  <c r="AZ71" i="23" s="1"/>
  <c r="BB71" i="23" s="1"/>
  <c r="V71" i="23"/>
  <c r="U71" i="23"/>
  <c r="G71" i="23"/>
  <c r="AY70" i="23"/>
  <c r="AX70" i="23"/>
  <c r="AW70" i="23"/>
  <c r="AV70" i="23"/>
  <c r="AU70" i="23"/>
  <c r="AT70" i="23"/>
  <c r="AS70" i="23"/>
  <c r="AR70" i="23"/>
  <c r="AQ70" i="23"/>
  <c r="AP70" i="23"/>
  <c r="AO70" i="23"/>
  <c r="AN70" i="23"/>
  <c r="AM70" i="23"/>
  <c r="AL70" i="23"/>
  <c r="AK70" i="23"/>
  <c r="AJ70" i="23"/>
  <c r="AI70" i="23"/>
  <c r="AH70" i="23"/>
  <c r="AG70" i="23"/>
  <c r="AF70" i="23"/>
  <c r="AE70" i="23"/>
  <c r="AD70" i="23"/>
  <c r="AC70" i="23"/>
  <c r="AB70" i="23"/>
  <c r="AA70" i="23"/>
  <c r="Z70" i="23"/>
  <c r="Y70" i="23"/>
  <c r="X70" i="23"/>
  <c r="W70" i="23"/>
  <c r="V70" i="23"/>
  <c r="U70" i="23"/>
  <c r="F70" i="23"/>
  <c r="AY68" i="23"/>
  <c r="AX68" i="23"/>
  <c r="AW68" i="23"/>
  <c r="AV68" i="23"/>
  <c r="AU68" i="23"/>
  <c r="AT68" i="23"/>
  <c r="AS68" i="23"/>
  <c r="AR68" i="23"/>
  <c r="AQ68" i="23"/>
  <c r="AP68" i="23"/>
  <c r="AO68" i="23"/>
  <c r="AN68" i="23"/>
  <c r="AM68" i="23"/>
  <c r="AL68" i="23"/>
  <c r="AK68" i="23"/>
  <c r="AJ68" i="23"/>
  <c r="AI68" i="23"/>
  <c r="AH68" i="23"/>
  <c r="AG68" i="23"/>
  <c r="AF68" i="23"/>
  <c r="AE68" i="23"/>
  <c r="AD68" i="23"/>
  <c r="AC68" i="23"/>
  <c r="AB68" i="23"/>
  <c r="AA68" i="23"/>
  <c r="Z68" i="23"/>
  <c r="Y68" i="23"/>
  <c r="X68" i="23"/>
  <c r="W68" i="23"/>
  <c r="V68" i="23"/>
  <c r="AZ68" i="23" s="1"/>
  <c r="BB68" i="23" s="1"/>
  <c r="U68" i="23"/>
  <c r="G68" i="23"/>
  <c r="AY67" i="23"/>
  <c r="AX67" i="23"/>
  <c r="AW67" i="23"/>
  <c r="AV67" i="23"/>
  <c r="AU67" i="23"/>
  <c r="AT67" i="23"/>
  <c r="AS67" i="23"/>
  <c r="AR67" i="23"/>
  <c r="AQ67" i="23"/>
  <c r="AP67" i="23"/>
  <c r="AO67" i="23"/>
  <c r="AN67" i="23"/>
  <c r="AM67" i="23"/>
  <c r="AL67" i="23"/>
  <c r="AK67" i="23"/>
  <c r="AJ67" i="23"/>
  <c r="AI67" i="23"/>
  <c r="AH67" i="23"/>
  <c r="AG67" i="23"/>
  <c r="AF67" i="23"/>
  <c r="AE67" i="23"/>
  <c r="AD67" i="23"/>
  <c r="AC67" i="23"/>
  <c r="AB67" i="23"/>
  <c r="AA67" i="23"/>
  <c r="Z67" i="23"/>
  <c r="Y67" i="23"/>
  <c r="X67" i="23"/>
  <c r="W67" i="23"/>
  <c r="V67" i="23"/>
  <c r="U67" i="23"/>
  <c r="F67" i="23"/>
  <c r="AY65" i="23"/>
  <c r="AX65" i="23"/>
  <c r="AW65" i="23"/>
  <c r="AV65" i="23"/>
  <c r="AU65" i="23"/>
  <c r="AT65" i="23"/>
  <c r="AS65" i="23"/>
  <c r="AR65" i="23"/>
  <c r="AQ65" i="23"/>
  <c r="AP65" i="23"/>
  <c r="AO65" i="23"/>
  <c r="AN65" i="23"/>
  <c r="AM65" i="23"/>
  <c r="AL65" i="23"/>
  <c r="AK65" i="23"/>
  <c r="AJ65" i="23"/>
  <c r="AI65" i="23"/>
  <c r="AH65" i="23"/>
  <c r="AG65" i="23"/>
  <c r="AF65" i="23"/>
  <c r="AE65" i="23"/>
  <c r="AD65" i="23"/>
  <c r="AC65" i="23"/>
  <c r="AB65" i="23"/>
  <c r="AA65" i="23"/>
  <c r="Z65" i="23"/>
  <c r="Y65" i="23"/>
  <c r="X65" i="23"/>
  <c r="W65" i="23"/>
  <c r="V65" i="23"/>
  <c r="U65" i="23"/>
  <c r="AZ65" i="23" s="1"/>
  <c r="BB65" i="23" s="1"/>
  <c r="G65" i="23"/>
  <c r="AY64" i="23"/>
  <c r="AX64" i="23"/>
  <c r="AW64" i="23"/>
  <c r="AV64" i="23"/>
  <c r="AU64" i="23"/>
  <c r="AT64" i="23"/>
  <c r="AS64" i="23"/>
  <c r="AR64" i="23"/>
  <c r="AQ64" i="23"/>
  <c r="AP64" i="23"/>
  <c r="AO64" i="23"/>
  <c r="AN64" i="23"/>
  <c r="AM64" i="23"/>
  <c r="AL64" i="23"/>
  <c r="AK64" i="23"/>
  <c r="AJ64" i="23"/>
  <c r="AI64" i="23"/>
  <c r="AH64" i="23"/>
  <c r="AG64" i="23"/>
  <c r="AF64" i="23"/>
  <c r="AE64" i="23"/>
  <c r="AD64" i="23"/>
  <c r="AC64" i="23"/>
  <c r="AB64" i="23"/>
  <c r="AA64" i="23"/>
  <c r="Z64" i="23"/>
  <c r="Y64" i="23"/>
  <c r="X64" i="23"/>
  <c r="W64" i="23"/>
  <c r="V64" i="23"/>
  <c r="U64" i="23"/>
  <c r="F64" i="23"/>
  <c r="AY62" i="23"/>
  <c r="AX62" i="23"/>
  <c r="AW62" i="23"/>
  <c r="AV62" i="23"/>
  <c r="AU62" i="23"/>
  <c r="AT62" i="23"/>
  <c r="AS62" i="23"/>
  <c r="AR62" i="23"/>
  <c r="AQ62" i="23"/>
  <c r="AP62" i="23"/>
  <c r="AO62" i="23"/>
  <c r="AN62" i="23"/>
  <c r="AM62" i="23"/>
  <c r="AL62" i="23"/>
  <c r="AK62" i="23"/>
  <c r="AJ62" i="23"/>
  <c r="AI62" i="23"/>
  <c r="AH62" i="23"/>
  <c r="AG62" i="23"/>
  <c r="AF62" i="23"/>
  <c r="AE62" i="23"/>
  <c r="AD62" i="23"/>
  <c r="AC62" i="23"/>
  <c r="AB62" i="23"/>
  <c r="AA62" i="23"/>
  <c r="Z62" i="23"/>
  <c r="Y62" i="23"/>
  <c r="X62" i="23"/>
  <c r="W62" i="23"/>
  <c r="V62" i="23"/>
  <c r="U62" i="23"/>
  <c r="G62" i="23"/>
  <c r="AY61" i="23"/>
  <c r="AX61" i="23"/>
  <c r="AW61" i="23"/>
  <c r="AV61" i="23"/>
  <c r="AU61" i="23"/>
  <c r="AT61" i="23"/>
  <c r="AS61" i="23"/>
  <c r="AR61" i="23"/>
  <c r="AQ61" i="23"/>
  <c r="AP61" i="23"/>
  <c r="AO61" i="23"/>
  <c r="AN61" i="23"/>
  <c r="AM61" i="23"/>
  <c r="AL61" i="23"/>
  <c r="AK61" i="23"/>
  <c r="AJ61" i="23"/>
  <c r="AI61" i="23"/>
  <c r="AH61" i="23"/>
  <c r="AG61" i="23"/>
  <c r="AF61" i="23"/>
  <c r="AE61" i="23"/>
  <c r="AD61" i="23"/>
  <c r="AC61" i="23"/>
  <c r="AB61" i="23"/>
  <c r="AZ61" i="23" s="1"/>
  <c r="BB61" i="23" s="1"/>
  <c r="AA61" i="23"/>
  <c r="Z61" i="23"/>
  <c r="Y61" i="23"/>
  <c r="X61" i="23"/>
  <c r="W61" i="23"/>
  <c r="V61" i="23"/>
  <c r="U61" i="23"/>
  <c r="F61" i="23"/>
  <c r="AY59" i="23"/>
  <c r="AX59" i="23"/>
  <c r="AW59" i="23"/>
  <c r="AV59" i="23"/>
  <c r="AU59" i="23"/>
  <c r="AT59" i="23"/>
  <c r="AS59" i="23"/>
  <c r="AR59" i="23"/>
  <c r="AQ59" i="23"/>
  <c r="AP59" i="23"/>
  <c r="AO59" i="23"/>
  <c r="AN59" i="23"/>
  <c r="AM59" i="23"/>
  <c r="AL59" i="23"/>
  <c r="AK59" i="23"/>
  <c r="AJ59" i="23"/>
  <c r="AI59" i="23"/>
  <c r="AH59" i="23"/>
  <c r="AG59" i="23"/>
  <c r="AF59" i="23"/>
  <c r="AE59" i="23"/>
  <c r="AD59" i="23"/>
  <c r="AC59" i="23"/>
  <c r="AB59" i="23"/>
  <c r="AA59" i="23"/>
  <c r="Z59" i="23"/>
  <c r="Y59" i="23"/>
  <c r="X59" i="23"/>
  <c r="W59" i="23"/>
  <c r="V59" i="23"/>
  <c r="U59" i="23"/>
  <c r="AZ59" i="23" s="1"/>
  <c r="BB59" i="23" s="1"/>
  <c r="G59" i="23"/>
  <c r="AY58" i="23"/>
  <c r="AX58" i="23"/>
  <c r="AW58" i="23"/>
  <c r="AV58" i="23"/>
  <c r="AU58" i="23"/>
  <c r="AT58" i="23"/>
  <c r="AS58" i="23"/>
  <c r="AR58" i="23"/>
  <c r="AQ58" i="23"/>
  <c r="AP58" i="23"/>
  <c r="AO58" i="23"/>
  <c r="AN58" i="23"/>
  <c r="AM58" i="23"/>
  <c r="AL58" i="23"/>
  <c r="AK58" i="23"/>
  <c r="AJ58" i="23"/>
  <c r="AI58" i="23"/>
  <c r="AH58" i="23"/>
  <c r="AG58" i="23"/>
  <c r="AF58" i="23"/>
  <c r="AE58" i="23"/>
  <c r="AD58" i="23"/>
  <c r="AC58" i="23"/>
  <c r="AB58" i="23"/>
  <c r="AA58" i="23"/>
  <c r="Z58" i="23"/>
  <c r="Y58" i="23"/>
  <c r="X58" i="23"/>
  <c r="W58" i="23"/>
  <c r="V58" i="23"/>
  <c r="U58" i="23"/>
  <c r="F58" i="23"/>
  <c r="AY56" i="23"/>
  <c r="AX56" i="23"/>
  <c r="AW56" i="23"/>
  <c r="AV56" i="23"/>
  <c r="AU56" i="23"/>
  <c r="AT56" i="23"/>
  <c r="AS56" i="23"/>
  <c r="AR56" i="23"/>
  <c r="AQ56" i="23"/>
  <c r="AP56" i="23"/>
  <c r="AO56" i="23"/>
  <c r="AN56" i="23"/>
  <c r="AM56" i="23"/>
  <c r="AL56" i="23"/>
  <c r="AK56" i="23"/>
  <c r="AJ56" i="23"/>
  <c r="AI56" i="23"/>
  <c r="AH56" i="23"/>
  <c r="AG56" i="23"/>
  <c r="AF56" i="23"/>
  <c r="AE56" i="23"/>
  <c r="AD56" i="23"/>
  <c r="AC56" i="23"/>
  <c r="AB56" i="23"/>
  <c r="AA56" i="23"/>
  <c r="Z56" i="23"/>
  <c r="Y56" i="23"/>
  <c r="X56" i="23"/>
  <c r="W56" i="23"/>
  <c r="V56" i="23"/>
  <c r="U56" i="23"/>
  <c r="AZ56" i="23" s="1"/>
  <c r="BB56" i="23" s="1"/>
  <c r="G56" i="23"/>
  <c r="AY55" i="23"/>
  <c r="AX55" i="23"/>
  <c r="AW55" i="23"/>
  <c r="AV55" i="23"/>
  <c r="AU55" i="23"/>
  <c r="AT55" i="23"/>
  <c r="AS55" i="23"/>
  <c r="AR55" i="23"/>
  <c r="AQ55" i="23"/>
  <c r="AP55" i="23"/>
  <c r="AO55" i="23"/>
  <c r="AN55" i="23"/>
  <c r="AM55" i="23"/>
  <c r="AL55" i="23"/>
  <c r="AK55" i="23"/>
  <c r="AJ55" i="23"/>
  <c r="AI55" i="23"/>
  <c r="AH55" i="23"/>
  <c r="AG55" i="23"/>
  <c r="AF55" i="23"/>
  <c r="AE55" i="23"/>
  <c r="AD55" i="23"/>
  <c r="AC55" i="23"/>
  <c r="AB55" i="23"/>
  <c r="AA55" i="23"/>
  <c r="Z55" i="23"/>
  <c r="Y55" i="23"/>
  <c r="X55" i="23"/>
  <c r="W55" i="23"/>
  <c r="V55" i="23"/>
  <c r="AZ55" i="23" s="1"/>
  <c r="BB55" i="23" s="1"/>
  <c r="U55" i="23"/>
  <c r="F55" i="23"/>
  <c r="AY53" i="23"/>
  <c r="AX53" i="23"/>
  <c r="AW53" i="23"/>
  <c r="AV53" i="23"/>
  <c r="AU53" i="23"/>
  <c r="AT53" i="23"/>
  <c r="AS53" i="23"/>
  <c r="AR53" i="23"/>
  <c r="AQ53" i="23"/>
  <c r="AP53" i="23"/>
  <c r="AO53" i="23"/>
  <c r="AN53" i="23"/>
  <c r="AM53" i="23"/>
  <c r="AL53" i="23"/>
  <c r="AK53" i="23"/>
  <c r="AJ53" i="23"/>
  <c r="AI53" i="23"/>
  <c r="AH53" i="23"/>
  <c r="AG53" i="23"/>
  <c r="AF53" i="23"/>
  <c r="AE53" i="23"/>
  <c r="AD53" i="23"/>
  <c r="AC53" i="23"/>
  <c r="AB53" i="23"/>
  <c r="AA53" i="23"/>
  <c r="Z53" i="23"/>
  <c r="Y53" i="23"/>
  <c r="X53" i="23"/>
  <c r="W53" i="23"/>
  <c r="V53" i="23"/>
  <c r="U53" i="23"/>
  <c r="G53" i="23"/>
  <c r="AY52" i="23"/>
  <c r="AX52" i="23"/>
  <c r="AW52" i="23"/>
  <c r="AV52" i="23"/>
  <c r="AU52" i="23"/>
  <c r="AT52" i="23"/>
  <c r="AS52" i="23"/>
  <c r="AR52" i="23"/>
  <c r="AQ52" i="23"/>
  <c r="AP52" i="23"/>
  <c r="AO52" i="23"/>
  <c r="AN52" i="23"/>
  <c r="AM52" i="23"/>
  <c r="AL52" i="23"/>
  <c r="AK52" i="23"/>
  <c r="AJ52" i="23"/>
  <c r="AI52" i="23"/>
  <c r="AH52" i="23"/>
  <c r="AG52" i="23"/>
  <c r="AF52" i="23"/>
  <c r="AE52" i="23"/>
  <c r="AD52" i="23"/>
  <c r="AC52" i="23"/>
  <c r="AB52" i="23"/>
  <c r="AA52" i="23"/>
  <c r="Z52" i="23"/>
  <c r="Y52" i="23"/>
  <c r="X52" i="23"/>
  <c r="W52" i="23"/>
  <c r="AZ52" i="23" s="1"/>
  <c r="BB52" i="23" s="1"/>
  <c r="V52" i="23"/>
  <c r="U52" i="23"/>
  <c r="F52" i="23"/>
  <c r="AY50" i="23"/>
  <c r="AX50" i="23"/>
  <c r="AW50" i="23"/>
  <c r="AV50" i="23"/>
  <c r="AU50" i="23"/>
  <c r="AT50" i="23"/>
  <c r="AS50" i="23"/>
  <c r="AR50" i="23"/>
  <c r="AQ50" i="23"/>
  <c r="AP50" i="23"/>
  <c r="AO50" i="23"/>
  <c r="AN50" i="23"/>
  <c r="AM50" i="23"/>
  <c r="AL50" i="23"/>
  <c r="AK50" i="23"/>
  <c r="AJ50" i="23"/>
  <c r="AI50" i="23"/>
  <c r="AH50" i="23"/>
  <c r="AG50" i="23"/>
  <c r="AF50" i="23"/>
  <c r="AE50" i="23"/>
  <c r="AD50" i="23"/>
  <c r="AC50" i="23"/>
  <c r="AB50" i="23"/>
  <c r="AA50" i="23"/>
  <c r="Z50" i="23"/>
  <c r="Y50" i="23"/>
  <c r="X50" i="23"/>
  <c r="W50" i="23"/>
  <c r="V50" i="23"/>
  <c r="AZ50" i="23" s="1"/>
  <c r="BB50" i="23" s="1"/>
  <c r="U50" i="23"/>
  <c r="G50" i="23"/>
  <c r="AY49" i="23"/>
  <c r="AX49" i="23"/>
  <c r="AW49" i="23"/>
  <c r="AV49" i="23"/>
  <c r="AU49" i="23"/>
  <c r="AT49" i="23"/>
  <c r="AS49" i="23"/>
  <c r="AR49" i="23"/>
  <c r="AQ49" i="23"/>
  <c r="AP49" i="23"/>
  <c r="AO49" i="23"/>
  <c r="AN49" i="23"/>
  <c r="AM49" i="23"/>
  <c r="AL49" i="23"/>
  <c r="AK49" i="23"/>
  <c r="AJ49" i="23"/>
  <c r="AI49" i="23"/>
  <c r="AH49" i="23"/>
  <c r="AG49" i="23"/>
  <c r="AF49" i="23"/>
  <c r="AE49" i="23"/>
  <c r="AD49" i="23"/>
  <c r="AC49" i="23"/>
  <c r="AB49" i="23"/>
  <c r="AA49" i="23"/>
  <c r="Z49" i="23"/>
  <c r="Y49" i="23"/>
  <c r="X49" i="23"/>
  <c r="W49" i="23"/>
  <c r="V49" i="23"/>
  <c r="AZ49" i="23" s="1"/>
  <c r="BB49" i="23" s="1"/>
  <c r="U49" i="23"/>
  <c r="F49" i="23"/>
  <c r="AY47" i="23"/>
  <c r="AX47" i="23"/>
  <c r="AW47" i="23"/>
  <c r="AV47" i="23"/>
  <c r="AU47" i="23"/>
  <c r="AT47" i="23"/>
  <c r="AS47" i="23"/>
  <c r="AR47" i="23"/>
  <c r="AQ47" i="23"/>
  <c r="AP47" i="23"/>
  <c r="AO47" i="23"/>
  <c r="AN47" i="23"/>
  <c r="AM47" i="23"/>
  <c r="AL47" i="23"/>
  <c r="AK47" i="23"/>
  <c r="AJ47" i="23"/>
  <c r="AI47" i="23"/>
  <c r="AH47" i="23"/>
  <c r="AG47" i="23"/>
  <c r="AF47" i="23"/>
  <c r="AE47" i="23"/>
  <c r="AD47" i="23"/>
  <c r="AC47" i="23"/>
  <c r="AB47" i="23"/>
  <c r="AZ47" i="23" s="1"/>
  <c r="BB47" i="23" s="1"/>
  <c r="AA47" i="23"/>
  <c r="Z47" i="23"/>
  <c r="Y47" i="23"/>
  <c r="X47" i="23"/>
  <c r="W47" i="23"/>
  <c r="V47" i="23"/>
  <c r="U47" i="23"/>
  <c r="G47" i="23"/>
  <c r="AL175" i="23" s="1"/>
  <c r="AY46" i="23"/>
  <c r="AX46" i="23"/>
  <c r="AW46" i="23"/>
  <c r="AV46" i="23"/>
  <c r="AU46" i="23"/>
  <c r="AT46" i="23"/>
  <c r="AS46" i="23"/>
  <c r="AR46" i="23"/>
  <c r="AQ46" i="23"/>
  <c r="AP46" i="23"/>
  <c r="AO46" i="23"/>
  <c r="AN46" i="23"/>
  <c r="AM46" i="23"/>
  <c r="AL46" i="23"/>
  <c r="AK46" i="23"/>
  <c r="AJ46" i="23"/>
  <c r="AI46" i="23"/>
  <c r="AH46" i="23"/>
  <c r="AG46" i="23"/>
  <c r="AF46" i="23"/>
  <c r="AE46" i="23"/>
  <c r="AD46" i="23"/>
  <c r="AC46" i="23"/>
  <c r="AB46" i="23"/>
  <c r="AA46" i="23"/>
  <c r="Z46" i="23"/>
  <c r="Y46" i="23"/>
  <c r="X46" i="23"/>
  <c r="W46" i="23"/>
  <c r="V46" i="23"/>
  <c r="U46" i="23"/>
  <c r="AZ46" i="23" s="1"/>
  <c r="BB46" i="23" s="1"/>
  <c r="F46" i="23"/>
  <c r="AY44" i="23"/>
  <c r="AX44" i="23"/>
  <c r="AW44" i="23"/>
  <c r="AV44" i="23"/>
  <c r="AU44" i="23"/>
  <c r="AT44" i="23"/>
  <c r="AS44" i="23"/>
  <c r="AR44" i="23"/>
  <c r="AQ44" i="23"/>
  <c r="AP44" i="23"/>
  <c r="AO44" i="23"/>
  <c r="AN44" i="23"/>
  <c r="AM44" i="23"/>
  <c r="AL44" i="23"/>
  <c r="AK44" i="23"/>
  <c r="AJ44" i="23"/>
  <c r="AI44" i="23"/>
  <c r="AH44" i="23"/>
  <c r="AG44" i="23"/>
  <c r="AF44" i="23"/>
  <c r="AE44" i="23"/>
  <c r="AD44" i="23"/>
  <c r="AC44" i="23"/>
  <c r="AB44" i="23"/>
  <c r="AA44" i="23"/>
  <c r="Z44" i="23"/>
  <c r="Y44" i="23"/>
  <c r="X44" i="23"/>
  <c r="W44" i="23"/>
  <c r="V44" i="23"/>
  <c r="AZ44" i="23" s="1"/>
  <c r="BB44" i="23" s="1"/>
  <c r="U44" i="23"/>
  <c r="G44" i="23"/>
  <c r="AY43" i="23"/>
  <c r="AX43" i="23"/>
  <c r="AW43" i="23"/>
  <c r="AV43" i="23"/>
  <c r="AU43" i="23"/>
  <c r="AT43" i="23"/>
  <c r="AS43" i="23"/>
  <c r="AR43" i="23"/>
  <c r="AQ43" i="23"/>
  <c r="AP43" i="23"/>
  <c r="AO43" i="23"/>
  <c r="AN43" i="23"/>
  <c r="AM43" i="23"/>
  <c r="AL43" i="23"/>
  <c r="AK43" i="23"/>
  <c r="AJ43" i="23"/>
  <c r="AI43" i="23"/>
  <c r="AH43" i="23"/>
  <c r="AG43" i="23"/>
  <c r="AF43" i="23"/>
  <c r="AE43" i="23"/>
  <c r="AD43" i="23"/>
  <c r="AC43" i="23"/>
  <c r="AB43" i="23"/>
  <c r="AA43" i="23"/>
  <c r="Z43" i="23"/>
  <c r="Y43" i="23"/>
  <c r="X43" i="23"/>
  <c r="W43" i="23"/>
  <c r="V43" i="23"/>
  <c r="U43" i="23"/>
  <c r="F43" i="23"/>
  <c r="AY41" i="23"/>
  <c r="AX41" i="23"/>
  <c r="AW41" i="23"/>
  <c r="AV41" i="23"/>
  <c r="AU41" i="23"/>
  <c r="AT41" i="23"/>
  <c r="AS41" i="23"/>
  <c r="AR41" i="23"/>
  <c r="AQ41" i="23"/>
  <c r="AP41" i="23"/>
  <c r="AO41" i="23"/>
  <c r="AN41" i="23"/>
  <c r="AM41" i="23"/>
  <c r="AL41" i="23"/>
  <c r="AK41" i="23"/>
  <c r="AJ41" i="23"/>
  <c r="AI41" i="23"/>
  <c r="AH41" i="23"/>
  <c r="AG41" i="23"/>
  <c r="AF41" i="23"/>
  <c r="AE41" i="23"/>
  <c r="AD41" i="23"/>
  <c r="AC41" i="23"/>
  <c r="AB41" i="23"/>
  <c r="AA41" i="23"/>
  <c r="Z41" i="23"/>
  <c r="Y41" i="23"/>
  <c r="X41" i="23"/>
  <c r="W41" i="23"/>
  <c r="V41" i="23"/>
  <c r="U41" i="23"/>
  <c r="G41" i="23"/>
  <c r="AY40" i="23"/>
  <c r="AX40" i="23"/>
  <c r="AW40" i="23"/>
  <c r="AV40" i="23"/>
  <c r="AU40" i="23"/>
  <c r="AT40" i="23"/>
  <c r="AS40" i="23"/>
  <c r="AR40" i="23"/>
  <c r="AQ40" i="23"/>
  <c r="AP40" i="23"/>
  <c r="AO40" i="23"/>
  <c r="AN40" i="23"/>
  <c r="AM40" i="23"/>
  <c r="AL40" i="23"/>
  <c r="AK40" i="23"/>
  <c r="AJ40" i="23"/>
  <c r="AI40" i="23"/>
  <c r="AH40" i="23"/>
  <c r="AG40" i="23"/>
  <c r="AF40" i="23"/>
  <c r="AE40" i="23"/>
  <c r="AD40" i="23"/>
  <c r="AC40" i="23"/>
  <c r="AB40" i="23"/>
  <c r="AA40" i="23"/>
  <c r="Z40" i="23"/>
  <c r="Y40" i="23"/>
  <c r="X40" i="23"/>
  <c r="W40" i="23"/>
  <c r="V40" i="23"/>
  <c r="U40" i="23"/>
  <c r="AZ40" i="23" s="1"/>
  <c r="BB40" i="23" s="1"/>
  <c r="F40" i="23"/>
  <c r="AY38" i="23"/>
  <c r="AX38" i="23"/>
  <c r="AW38" i="23"/>
  <c r="AV38" i="23"/>
  <c r="AU38" i="23"/>
  <c r="AT38" i="23"/>
  <c r="AS38" i="23"/>
  <c r="AR38" i="23"/>
  <c r="AQ38" i="23"/>
  <c r="AP38" i="23"/>
  <c r="AO38" i="23"/>
  <c r="AN38" i="23"/>
  <c r="AM38" i="23"/>
  <c r="AL38" i="23"/>
  <c r="AK38" i="23"/>
  <c r="AJ38" i="23"/>
  <c r="AI38" i="23"/>
  <c r="AH38" i="23"/>
  <c r="AG38" i="23"/>
  <c r="AF38" i="23"/>
  <c r="AE38" i="23"/>
  <c r="AD38" i="23"/>
  <c r="AC38" i="23"/>
  <c r="AB38" i="23"/>
  <c r="AA38" i="23"/>
  <c r="Z38" i="23"/>
  <c r="Y38" i="23"/>
  <c r="X38" i="23"/>
  <c r="W38" i="23"/>
  <c r="V38" i="23"/>
  <c r="U38" i="23"/>
  <c r="G38" i="23"/>
  <c r="AY37" i="23"/>
  <c r="AX37" i="23"/>
  <c r="AW37" i="23"/>
  <c r="AV37" i="23"/>
  <c r="AU37" i="23"/>
  <c r="AT37" i="23"/>
  <c r="AS37" i="23"/>
  <c r="AR37" i="23"/>
  <c r="AQ37" i="23"/>
  <c r="AP37" i="23"/>
  <c r="AO37" i="23"/>
  <c r="AN37" i="23"/>
  <c r="AM37" i="23"/>
  <c r="AL37" i="23"/>
  <c r="AK37" i="23"/>
  <c r="AJ37" i="23"/>
  <c r="AI37" i="23"/>
  <c r="AH37" i="23"/>
  <c r="AG37" i="23"/>
  <c r="AF37" i="23"/>
  <c r="AE37" i="23"/>
  <c r="AD37" i="23"/>
  <c r="AC37" i="23"/>
  <c r="AB37" i="23"/>
  <c r="AA37" i="23"/>
  <c r="Z37" i="23"/>
  <c r="Y37" i="23"/>
  <c r="X37" i="23"/>
  <c r="W37" i="23"/>
  <c r="V37" i="23"/>
  <c r="U37" i="23"/>
  <c r="AZ37" i="23" s="1"/>
  <c r="BB37" i="23" s="1"/>
  <c r="F37" i="23"/>
  <c r="AY35" i="23"/>
  <c r="AX35" i="23"/>
  <c r="AW35" i="23"/>
  <c r="AV35" i="23"/>
  <c r="AU35" i="23"/>
  <c r="AT35" i="23"/>
  <c r="AS35" i="23"/>
  <c r="AR35" i="23"/>
  <c r="AQ35" i="23"/>
  <c r="AP35" i="23"/>
  <c r="AO35" i="23"/>
  <c r="AN35" i="23"/>
  <c r="AM35" i="23"/>
  <c r="AL35" i="23"/>
  <c r="AK35" i="23"/>
  <c r="AJ35" i="23"/>
  <c r="AI35" i="23"/>
  <c r="AH35" i="23"/>
  <c r="AG35" i="23"/>
  <c r="AF35" i="23"/>
  <c r="AE35" i="23"/>
  <c r="AD35" i="23"/>
  <c r="AC35" i="23"/>
  <c r="AB35" i="23"/>
  <c r="AA35" i="23"/>
  <c r="Z35" i="23"/>
  <c r="Y35" i="23"/>
  <c r="X35" i="23"/>
  <c r="W35" i="23"/>
  <c r="V35" i="23"/>
  <c r="U35" i="23"/>
  <c r="G35" i="23"/>
  <c r="AY34" i="23"/>
  <c r="AX34" i="23"/>
  <c r="AW34" i="23"/>
  <c r="AV34" i="23"/>
  <c r="AU34" i="23"/>
  <c r="AT34" i="23"/>
  <c r="AS34" i="23"/>
  <c r="AR34" i="23"/>
  <c r="AQ34" i="23"/>
  <c r="AP34" i="23"/>
  <c r="AO34" i="23"/>
  <c r="AN34" i="23"/>
  <c r="AM34" i="23"/>
  <c r="AL34" i="23"/>
  <c r="AK34" i="23"/>
  <c r="AJ34" i="23"/>
  <c r="AI34" i="23"/>
  <c r="AH34" i="23"/>
  <c r="AG34" i="23"/>
  <c r="AF34" i="23"/>
  <c r="AE34" i="23"/>
  <c r="AD34" i="23"/>
  <c r="AC34" i="23"/>
  <c r="AB34" i="23"/>
  <c r="AA34" i="23"/>
  <c r="Z34" i="23"/>
  <c r="Y34" i="23"/>
  <c r="X34" i="23"/>
  <c r="W34" i="23"/>
  <c r="V34" i="23"/>
  <c r="U34" i="23"/>
  <c r="F34" i="23"/>
  <c r="AY32" i="23"/>
  <c r="AX32" i="23"/>
  <c r="AW32" i="23"/>
  <c r="AV32" i="23"/>
  <c r="AU32" i="23"/>
  <c r="AT32" i="23"/>
  <c r="AS32" i="23"/>
  <c r="AR32" i="23"/>
  <c r="AQ32" i="23"/>
  <c r="AP32" i="23"/>
  <c r="AO32" i="23"/>
  <c r="AN32" i="23"/>
  <c r="AM32" i="23"/>
  <c r="AL32" i="23"/>
  <c r="AK32" i="23"/>
  <c r="AJ32" i="23"/>
  <c r="AI32" i="23"/>
  <c r="AH32" i="23"/>
  <c r="AG32" i="23"/>
  <c r="AF32" i="23"/>
  <c r="AE32" i="23"/>
  <c r="AD32" i="23"/>
  <c r="AC32" i="23"/>
  <c r="AB32" i="23"/>
  <c r="AA32" i="23"/>
  <c r="Z32" i="23"/>
  <c r="Y32" i="23"/>
  <c r="X32" i="23"/>
  <c r="W32" i="23"/>
  <c r="V32" i="23"/>
  <c r="U32" i="23"/>
  <c r="AZ32" i="23" s="1"/>
  <c r="BB32" i="23" s="1"/>
  <c r="G32" i="23"/>
  <c r="AY31" i="23"/>
  <c r="AX31" i="23"/>
  <c r="AW31" i="23"/>
  <c r="AV31" i="23"/>
  <c r="AU31" i="23"/>
  <c r="AT31" i="23"/>
  <c r="AS31" i="23"/>
  <c r="AR31" i="23"/>
  <c r="AQ31" i="23"/>
  <c r="AP31" i="23"/>
  <c r="AO31" i="23"/>
  <c r="AN31" i="23"/>
  <c r="AM31" i="23"/>
  <c r="AL31" i="23"/>
  <c r="AK31" i="23"/>
  <c r="AJ31" i="23"/>
  <c r="AI31" i="23"/>
  <c r="AH31" i="23"/>
  <c r="AG31" i="23"/>
  <c r="AF31" i="23"/>
  <c r="AE31" i="23"/>
  <c r="AD31" i="23"/>
  <c r="AC31" i="23"/>
  <c r="AB31" i="23"/>
  <c r="AZ31" i="23" s="1"/>
  <c r="BB31" i="23" s="1"/>
  <c r="AA31" i="23"/>
  <c r="Z31" i="23"/>
  <c r="Y31" i="23"/>
  <c r="X31" i="23"/>
  <c r="W31" i="23"/>
  <c r="V31" i="23"/>
  <c r="U31" i="23"/>
  <c r="F31" i="23"/>
  <c r="AL174" i="23" s="1"/>
  <c r="AY29" i="23"/>
  <c r="AX29" i="23"/>
  <c r="AW29" i="23"/>
  <c r="AV29" i="23"/>
  <c r="AU29" i="23"/>
  <c r="AT29" i="23"/>
  <c r="AS29" i="23"/>
  <c r="AR29" i="23"/>
  <c r="AQ29" i="23"/>
  <c r="AP29" i="23"/>
  <c r="AO29" i="23"/>
  <c r="AN29" i="23"/>
  <c r="AM29" i="23"/>
  <c r="AL29" i="23"/>
  <c r="AK29" i="23"/>
  <c r="AJ29" i="23"/>
  <c r="AI29" i="23"/>
  <c r="AH29" i="23"/>
  <c r="AG29" i="23"/>
  <c r="AF29" i="23"/>
  <c r="AE29" i="23"/>
  <c r="AD29" i="23"/>
  <c r="AC29" i="23"/>
  <c r="AB29" i="23"/>
  <c r="AA29" i="23"/>
  <c r="Z29" i="23"/>
  <c r="Y29" i="23"/>
  <c r="X29" i="23"/>
  <c r="W29" i="23"/>
  <c r="V29" i="23"/>
  <c r="U29" i="23"/>
  <c r="AZ29" i="23" s="1"/>
  <c r="BB29" i="23" s="1"/>
  <c r="G29" i="23"/>
  <c r="AY28" i="23"/>
  <c r="AX28" i="23"/>
  <c r="AW28" i="23"/>
  <c r="AV28" i="23"/>
  <c r="AU28" i="23"/>
  <c r="AT28" i="23"/>
  <c r="AS28" i="23"/>
  <c r="AR28" i="23"/>
  <c r="AQ28" i="23"/>
  <c r="AP28" i="23"/>
  <c r="AO28" i="23"/>
  <c r="AN28" i="23"/>
  <c r="AM28" i="23"/>
  <c r="AL28" i="23"/>
  <c r="AK28" i="23"/>
  <c r="AJ28" i="23"/>
  <c r="AI28" i="23"/>
  <c r="AH28" i="23"/>
  <c r="AG28" i="23"/>
  <c r="AF28" i="23"/>
  <c r="AE28" i="23"/>
  <c r="AD28" i="23"/>
  <c r="AC28" i="23"/>
  <c r="AB28" i="23"/>
  <c r="AA28" i="23"/>
  <c r="Z28" i="23"/>
  <c r="Y28" i="23"/>
  <c r="X28" i="23"/>
  <c r="W28" i="23"/>
  <c r="AZ28" i="23" s="1"/>
  <c r="BB28" i="23" s="1"/>
  <c r="V28" i="23"/>
  <c r="U28" i="23"/>
  <c r="F28" i="23"/>
  <c r="B28" i="23"/>
  <c r="B31" i="23" s="1"/>
  <c r="B34" i="23" s="1"/>
  <c r="B37" i="23" s="1"/>
  <c r="B40" i="23" s="1"/>
  <c r="B43" i="23" s="1"/>
  <c r="B46" i="23" s="1"/>
  <c r="B49" i="23" s="1"/>
  <c r="B52" i="23" s="1"/>
  <c r="B55" i="23" s="1"/>
  <c r="B58" i="23" s="1"/>
  <c r="B61" i="23" s="1"/>
  <c r="B64" i="23" s="1"/>
  <c r="B67" i="23" s="1"/>
  <c r="B70" i="23" s="1"/>
  <c r="B73" i="23" s="1"/>
  <c r="B76" i="23" s="1"/>
  <c r="B79" i="23" s="1"/>
  <c r="B82" i="23" s="1"/>
  <c r="B85" i="23" s="1"/>
  <c r="B88" i="23" s="1"/>
  <c r="B91" i="23" s="1"/>
  <c r="B94" i="23" s="1"/>
  <c r="B97" i="23" s="1"/>
  <c r="B100" i="23" s="1"/>
  <c r="B103" i="23" s="1"/>
  <c r="B106" i="23" s="1"/>
  <c r="B109" i="23" s="1"/>
  <c r="B112" i="23" s="1"/>
  <c r="B115" i="23" s="1"/>
  <c r="B118" i="23" s="1"/>
  <c r="B121" i="23" s="1"/>
  <c r="B124" i="23" s="1"/>
  <c r="B127" i="23" s="1"/>
  <c r="B130" i="23" s="1"/>
  <c r="B133" i="23" s="1"/>
  <c r="B136" i="23" s="1"/>
  <c r="B139" i="23" s="1"/>
  <c r="B142" i="23" s="1"/>
  <c r="B145" i="23" s="1"/>
  <c r="B148" i="23" s="1"/>
  <c r="B151" i="23" s="1"/>
  <c r="B154" i="23" s="1"/>
  <c r="B157" i="23" s="1"/>
  <c r="B160" i="23" s="1"/>
  <c r="B163" i="23" s="1"/>
  <c r="B166" i="23" s="1"/>
  <c r="B169" i="23" s="1"/>
  <c r="AY26" i="23"/>
  <c r="AX26" i="23"/>
  <c r="AW26" i="23"/>
  <c r="AV26" i="23"/>
  <c r="AU26" i="23"/>
  <c r="AT26" i="23"/>
  <c r="AS26" i="23"/>
  <c r="AR26" i="23"/>
  <c r="AQ26" i="23"/>
  <c r="AP26" i="23"/>
  <c r="AO26" i="23"/>
  <c r="AN26" i="23"/>
  <c r="AM26" i="23"/>
  <c r="AL26" i="23"/>
  <c r="AK26" i="23"/>
  <c r="AJ26" i="23"/>
  <c r="AI26" i="23"/>
  <c r="AH26" i="23"/>
  <c r="AG26" i="23"/>
  <c r="AF26" i="23"/>
  <c r="AE26" i="23"/>
  <c r="AD26" i="23"/>
  <c r="AC26" i="23"/>
  <c r="AB26" i="23"/>
  <c r="AZ26" i="23" s="1"/>
  <c r="BB26" i="23" s="1"/>
  <c r="AA26" i="23"/>
  <c r="Z26" i="23"/>
  <c r="Y26" i="23"/>
  <c r="X26" i="23"/>
  <c r="W26" i="23"/>
  <c r="V26" i="23"/>
  <c r="U26" i="23"/>
  <c r="G26" i="23"/>
  <c r="AY25" i="23"/>
  <c r="AX25" i="23"/>
  <c r="AW25" i="23"/>
  <c r="AV25" i="23"/>
  <c r="AU25" i="23"/>
  <c r="AT25" i="23"/>
  <c r="AS25" i="23"/>
  <c r="AR25" i="23"/>
  <c r="AQ25" i="23"/>
  <c r="AP25" i="23"/>
  <c r="AO25" i="23"/>
  <c r="AN25" i="23"/>
  <c r="AM25" i="23"/>
  <c r="AL25" i="23"/>
  <c r="AK25" i="23"/>
  <c r="AJ25" i="23"/>
  <c r="AI25" i="23"/>
  <c r="AH25" i="23"/>
  <c r="AG25" i="23"/>
  <c r="AF25" i="23"/>
  <c r="AE25" i="23"/>
  <c r="AD25" i="23"/>
  <c r="AC25" i="23"/>
  <c r="AB25" i="23"/>
  <c r="AA25" i="23"/>
  <c r="Z25" i="23"/>
  <c r="Y25" i="23"/>
  <c r="X25" i="23"/>
  <c r="W25" i="23"/>
  <c r="V25" i="23"/>
  <c r="AZ25" i="23" s="1"/>
  <c r="BB25" i="23" s="1"/>
  <c r="U25" i="23"/>
  <c r="F25" i="23"/>
  <c r="B25" i="23"/>
  <c r="AY23" i="23"/>
  <c r="AX23" i="23"/>
  <c r="AW23" i="23"/>
  <c r="AV23" i="23"/>
  <c r="AU23" i="23"/>
  <c r="AT23" i="23"/>
  <c r="AS23" i="23"/>
  <c r="AR23" i="23"/>
  <c r="AQ23" i="23"/>
  <c r="AP23" i="23"/>
  <c r="AO23" i="23"/>
  <c r="AN23" i="23"/>
  <c r="AM23" i="23"/>
  <c r="AL23" i="23"/>
  <c r="AK23" i="23"/>
  <c r="AJ23" i="23"/>
  <c r="AI23" i="23"/>
  <c r="AH23" i="23"/>
  <c r="AG23" i="23"/>
  <c r="AF23" i="23"/>
  <c r="AE23" i="23"/>
  <c r="AD23" i="23"/>
  <c r="AC23" i="23"/>
  <c r="AB23" i="23"/>
  <c r="AA23" i="23"/>
  <c r="Z23" i="23"/>
  <c r="Y23" i="23"/>
  <c r="X23" i="23"/>
  <c r="AZ23" i="23" s="1"/>
  <c r="BB23" i="23" s="1"/>
  <c r="W23" i="23"/>
  <c r="V23" i="23"/>
  <c r="U23" i="23"/>
  <c r="G23" i="23"/>
  <c r="AY175" i="23" s="1"/>
  <c r="AY22" i="23"/>
  <c r="AX22" i="23"/>
  <c r="AW22" i="23"/>
  <c r="AV22" i="23"/>
  <c r="AU22" i="23"/>
  <c r="AT22" i="23"/>
  <c r="AS22" i="23"/>
  <c r="AR22" i="23"/>
  <c r="AQ22" i="23"/>
  <c r="AP22" i="23"/>
  <c r="AO22" i="23"/>
  <c r="AN22" i="23"/>
  <c r="AM22" i="23"/>
  <c r="AL22" i="23"/>
  <c r="AK22" i="23"/>
  <c r="AJ22" i="23"/>
  <c r="AI22" i="23"/>
  <c r="AH22" i="23"/>
  <c r="AG22" i="23"/>
  <c r="AF22" i="23"/>
  <c r="AE22" i="23"/>
  <c r="AD22" i="23"/>
  <c r="AC22" i="23"/>
  <c r="AB22" i="23"/>
  <c r="AA22" i="23"/>
  <c r="Z22" i="23"/>
  <c r="Y22" i="23"/>
  <c r="X22" i="23"/>
  <c r="W22" i="23"/>
  <c r="V22" i="23"/>
  <c r="U22" i="23"/>
  <c r="AZ22" i="23" s="1"/>
  <c r="BB22" i="23" s="1"/>
  <c r="F22" i="23"/>
  <c r="AT174" i="23" s="1"/>
  <c r="AS20" i="23"/>
  <c r="AQ20" i="23"/>
  <c r="AJ20" i="23"/>
  <c r="AI20" i="23"/>
  <c r="AG20" i="23"/>
  <c r="AB20" i="23"/>
  <c r="Z20" i="23"/>
  <c r="Y20" i="23"/>
  <c r="U20" i="23"/>
  <c r="AW19" i="23"/>
  <c r="AW20" i="23" s="1"/>
  <c r="AV19" i="23"/>
  <c r="AV20" i="23" s="1"/>
  <c r="AS19" i="23"/>
  <c r="AR19" i="23"/>
  <c r="AR20" i="23" s="1"/>
  <c r="AQ19" i="23"/>
  <c r="AP19" i="23"/>
  <c r="AP20" i="23" s="1"/>
  <c r="AO19" i="23"/>
  <c r="AO20" i="23" s="1"/>
  <c r="AN19" i="23"/>
  <c r="AN20" i="23" s="1"/>
  <c r="AK19" i="23"/>
  <c r="AK20" i="23" s="1"/>
  <c r="AJ19" i="23"/>
  <c r="AI19" i="23"/>
  <c r="AH19" i="23"/>
  <c r="AH20" i="23" s="1"/>
  <c r="AG19" i="23"/>
  <c r="AF19" i="23"/>
  <c r="AF20" i="23" s="1"/>
  <c r="AC19" i="23"/>
  <c r="AC20" i="23" s="1"/>
  <c r="AB19" i="23"/>
  <c r="AA19" i="23"/>
  <c r="AA20" i="23" s="1"/>
  <c r="Z19" i="23"/>
  <c r="Y19" i="23"/>
  <c r="X19" i="23"/>
  <c r="X20" i="23" s="1"/>
  <c r="U19" i="23"/>
  <c r="AY18" i="23"/>
  <c r="AY19" i="23" s="1"/>
  <c r="AY20" i="23" s="1"/>
  <c r="AX18" i="23"/>
  <c r="AX19" i="23" s="1"/>
  <c r="AX20" i="23" s="1"/>
  <c r="AW18" i="23"/>
  <c r="AZ16" i="23"/>
  <c r="BC8" i="23"/>
  <c r="AD2" i="23"/>
  <c r="AU19" i="23" s="1"/>
  <c r="AU20" i="23" s="1"/>
  <c r="D47" i="22"/>
  <c r="T46" i="22"/>
  <c r="R46" i="22"/>
  <c r="X46" i="22" s="1"/>
  <c r="Z46" i="22" s="1"/>
  <c r="P46" i="22"/>
  <c r="N46" i="22"/>
  <c r="L46" i="22"/>
  <c r="T45" i="22"/>
  <c r="R45" i="22"/>
  <c r="X45" i="22" s="1"/>
  <c r="P45" i="22"/>
  <c r="N45" i="22"/>
  <c r="L45" i="22"/>
  <c r="L47" i="22" s="1"/>
  <c r="D44" i="22"/>
  <c r="T43" i="22"/>
  <c r="R43" i="22"/>
  <c r="X43" i="22" s="1"/>
  <c r="Z43" i="22" s="1"/>
  <c r="P43" i="22"/>
  <c r="N43" i="22"/>
  <c r="L43" i="22"/>
  <c r="X42" i="22"/>
  <c r="X44" i="22" s="1"/>
  <c r="Z44" i="22" s="1"/>
  <c r="T42" i="22"/>
  <c r="R42" i="22"/>
  <c r="P42" i="22"/>
  <c r="N42" i="22"/>
  <c r="L42" i="22"/>
  <c r="L44" i="22" s="1"/>
  <c r="L41" i="22"/>
  <c r="D41" i="22"/>
  <c r="T40" i="22"/>
  <c r="P40" i="22"/>
  <c r="N40" i="22"/>
  <c r="R40" i="22" s="1"/>
  <c r="X40" i="22" s="1"/>
  <c r="Z40" i="22" s="1"/>
  <c r="L40" i="22"/>
  <c r="P39" i="22"/>
  <c r="R39" i="22" s="1"/>
  <c r="N39" i="22"/>
  <c r="L39" i="22"/>
  <c r="D38" i="22"/>
  <c r="D37" i="22"/>
  <c r="D36" i="22"/>
  <c r="D35" i="22"/>
  <c r="D34" i="22"/>
  <c r="D33" i="22"/>
  <c r="D32" i="22"/>
  <c r="D31" i="22"/>
  <c r="D30" i="22"/>
  <c r="D29" i="22"/>
  <c r="D28" i="22"/>
  <c r="D27" i="22"/>
  <c r="D26" i="22"/>
  <c r="D25" i="22"/>
  <c r="D24" i="22"/>
  <c r="D23" i="22"/>
  <c r="T22" i="22"/>
  <c r="R22" i="22"/>
  <c r="X22" i="22" s="1"/>
  <c r="Z22" i="22" s="1"/>
  <c r="P22" i="22"/>
  <c r="N22" i="22"/>
  <c r="L22" i="22"/>
  <c r="D22" i="22"/>
  <c r="T21" i="22"/>
  <c r="R21" i="22"/>
  <c r="X21" i="22" s="1"/>
  <c r="Z21" i="22" s="1"/>
  <c r="P21" i="22"/>
  <c r="N21" i="22"/>
  <c r="L21" i="22"/>
  <c r="D21" i="22"/>
  <c r="T20" i="22"/>
  <c r="R20" i="22"/>
  <c r="X20" i="22" s="1"/>
  <c r="Z20" i="22" s="1"/>
  <c r="P20" i="22"/>
  <c r="N20" i="22"/>
  <c r="L20" i="22"/>
  <c r="D20" i="22"/>
  <c r="T19" i="22"/>
  <c r="R19" i="22"/>
  <c r="X19" i="22" s="1"/>
  <c r="Z19" i="22" s="1"/>
  <c r="P19" i="22"/>
  <c r="N19" i="22"/>
  <c r="L19" i="22"/>
  <c r="D19" i="22"/>
  <c r="T18" i="22"/>
  <c r="R18" i="22"/>
  <c r="X18" i="22" s="1"/>
  <c r="Z18" i="22" s="1"/>
  <c r="P18" i="22"/>
  <c r="N18" i="22"/>
  <c r="L18" i="22"/>
  <c r="D18" i="22"/>
  <c r="T17" i="22"/>
  <c r="R17" i="22"/>
  <c r="X17" i="22" s="1"/>
  <c r="Z17" i="22" s="1"/>
  <c r="P17" i="22"/>
  <c r="N17" i="22"/>
  <c r="L17" i="22"/>
  <c r="D17" i="22"/>
  <c r="T16" i="22"/>
  <c r="R16" i="22"/>
  <c r="X16" i="22" s="1"/>
  <c r="Z16" i="22" s="1"/>
  <c r="P16" i="22"/>
  <c r="N16" i="22"/>
  <c r="L16" i="22"/>
  <c r="D16" i="22"/>
  <c r="R15" i="22"/>
  <c r="X15" i="22" s="1"/>
  <c r="P15" i="22"/>
  <c r="T15" i="22" s="1"/>
  <c r="N15" i="22"/>
  <c r="L15" i="22"/>
  <c r="D15" i="22"/>
  <c r="P14" i="22"/>
  <c r="T14" i="22" s="1"/>
  <c r="N14" i="22"/>
  <c r="R14" i="22" s="1"/>
  <c r="X14" i="22" s="1"/>
  <c r="L14" i="22"/>
  <c r="D14" i="22"/>
  <c r="P13" i="22"/>
  <c r="T13" i="22" s="1"/>
  <c r="N13" i="22"/>
  <c r="R13" i="22" s="1"/>
  <c r="X13" i="22" s="1"/>
  <c r="L13" i="22"/>
  <c r="D13" i="22"/>
  <c r="R12" i="22"/>
  <c r="X12" i="22" s="1"/>
  <c r="AC64" i="21" s="1"/>
  <c r="P12" i="22"/>
  <c r="T12" i="22" s="1"/>
  <c r="N12" i="22"/>
  <c r="L12" i="22"/>
  <c r="D12" i="22"/>
  <c r="P11" i="22"/>
  <c r="T11" i="22" s="1"/>
  <c r="N11" i="22"/>
  <c r="R11" i="22" s="1"/>
  <c r="X11" i="22" s="1"/>
  <c r="L11" i="22"/>
  <c r="D11" i="22"/>
  <c r="R10" i="22"/>
  <c r="X10" i="22" s="1"/>
  <c r="AU58" i="21" s="1"/>
  <c r="P10" i="22"/>
  <c r="T10" i="22" s="1"/>
  <c r="N10" i="22"/>
  <c r="L10" i="22"/>
  <c r="D10" i="22"/>
  <c r="P9" i="22"/>
  <c r="T9" i="22" s="1"/>
  <c r="N9" i="22"/>
  <c r="L9" i="22"/>
  <c r="D9" i="22"/>
  <c r="P8" i="22"/>
  <c r="R8" i="22" s="1"/>
  <c r="N8" i="22"/>
  <c r="L8" i="22"/>
  <c r="D8" i="22"/>
  <c r="P7" i="22"/>
  <c r="R7" i="22" s="1"/>
  <c r="N7" i="22"/>
  <c r="L7" i="22"/>
  <c r="D7" i="22"/>
  <c r="P6" i="22"/>
  <c r="R6" i="22" s="1"/>
  <c r="N6" i="22"/>
  <c r="L6" i="22"/>
  <c r="D6" i="22"/>
  <c r="AY68" i="21"/>
  <c r="AX68" i="21"/>
  <c r="AW68" i="21"/>
  <c r="AV68" i="21"/>
  <c r="AT68" i="21"/>
  <c r="AS68" i="21"/>
  <c r="AQ68" i="21"/>
  <c r="AP68" i="21"/>
  <c r="AO68" i="21"/>
  <c r="AM68" i="21"/>
  <c r="AL68" i="21"/>
  <c r="AJ68" i="21"/>
  <c r="AI68" i="21"/>
  <c r="AH68" i="21"/>
  <c r="AF68" i="21"/>
  <c r="AE68" i="21"/>
  <c r="AC68" i="21"/>
  <c r="AB68" i="21"/>
  <c r="AA68" i="21"/>
  <c r="Y68" i="21"/>
  <c r="X68" i="21"/>
  <c r="V68" i="21"/>
  <c r="U68" i="21"/>
  <c r="G68" i="21"/>
  <c r="AY67" i="21"/>
  <c r="AX67" i="21"/>
  <c r="AW67" i="21"/>
  <c r="AV67" i="21"/>
  <c r="AT67" i="21"/>
  <c r="AS67" i="21"/>
  <c r="AQ67" i="21"/>
  <c r="AP67" i="21"/>
  <c r="AO67" i="21"/>
  <c r="AM67" i="21"/>
  <c r="AL67" i="21"/>
  <c r="AJ67" i="21"/>
  <c r="AI67" i="21"/>
  <c r="AH67" i="21"/>
  <c r="AF67" i="21"/>
  <c r="AE67" i="21"/>
  <c r="AC67" i="21"/>
  <c r="AB67" i="21"/>
  <c r="AA67" i="21"/>
  <c r="Y67" i="21"/>
  <c r="X67" i="21"/>
  <c r="V67" i="21"/>
  <c r="U67" i="21"/>
  <c r="F67" i="21"/>
  <c r="AY65" i="21"/>
  <c r="AX65" i="21"/>
  <c r="AW65" i="21"/>
  <c r="AV65" i="21"/>
  <c r="AU65" i="21"/>
  <c r="AT65" i="21"/>
  <c r="AS65" i="21"/>
  <c r="AO65" i="21"/>
  <c r="AN65" i="21"/>
  <c r="AM65" i="21"/>
  <c r="AL65" i="21"/>
  <c r="AH65" i="21"/>
  <c r="AG65" i="21"/>
  <c r="AF65" i="21"/>
  <c r="AE65" i="21"/>
  <c r="AA65" i="21"/>
  <c r="Z65" i="21"/>
  <c r="Y65" i="21"/>
  <c r="X65" i="21"/>
  <c r="G65" i="21"/>
  <c r="AY64" i="21"/>
  <c r="AX64" i="21"/>
  <c r="AW64" i="21"/>
  <c r="AV64" i="21"/>
  <c r="AU64" i="21"/>
  <c r="AT64" i="21"/>
  <c r="AS64" i="21"/>
  <c r="AO64" i="21"/>
  <c r="AN64" i="21"/>
  <c r="AM64" i="21"/>
  <c r="AL64" i="21"/>
  <c r="AH64" i="21"/>
  <c r="AG64" i="21"/>
  <c r="AF64" i="21"/>
  <c r="AE64" i="21"/>
  <c r="AA64" i="21"/>
  <c r="Z64" i="21"/>
  <c r="Y64" i="21"/>
  <c r="X64" i="21"/>
  <c r="F64" i="21"/>
  <c r="AY62" i="21"/>
  <c r="AX62" i="21"/>
  <c r="AW62" i="21"/>
  <c r="AU62" i="21"/>
  <c r="AT62" i="21"/>
  <c r="AS62" i="21"/>
  <c r="AN62" i="21"/>
  <c r="AM62" i="21"/>
  <c r="AL62" i="21"/>
  <c r="AG62" i="21"/>
  <c r="AF62" i="21"/>
  <c r="AE62" i="21"/>
  <c r="Z62" i="21"/>
  <c r="Y62" i="21"/>
  <c r="X62" i="21"/>
  <c r="G62" i="21"/>
  <c r="AY61" i="21"/>
  <c r="AX61" i="21"/>
  <c r="AW61" i="21"/>
  <c r="AU61" i="21"/>
  <c r="AT61" i="21"/>
  <c r="AS61" i="21"/>
  <c r="AP61" i="21"/>
  <c r="AN61" i="21"/>
  <c r="AM61" i="21"/>
  <c r="AL61" i="21"/>
  <c r="AH61" i="21"/>
  <c r="AG61" i="21"/>
  <c r="AF61" i="21"/>
  <c r="AE61" i="21"/>
  <c r="Z61" i="21"/>
  <c r="Y61" i="21"/>
  <c r="X61" i="21"/>
  <c r="F61" i="21"/>
  <c r="AY59" i="21"/>
  <c r="AX59" i="21"/>
  <c r="AW59" i="21"/>
  <c r="AV59" i="21"/>
  <c r="AT59" i="21"/>
  <c r="AS59" i="21"/>
  <c r="AR59" i="21"/>
  <c r="AQ59" i="21"/>
  <c r="AO59" i="21"/>
  <c r="AM59" i="21"/>
  <c r="AL59" i="21"/>
  <c r="AK59" i="21"/>
  <c r="AJ59" i="21"/>
  <c r="AH59" i="21"/>
  <c r="AF59" i="21"/>
  <c r="AE59" i="21"/>
  <c r="AD59" i="21"/>
  <c r="AC59" i="21"/>
  <c r="AA59" i="21"/>
  <c r="Y59" i="21"/>
  <c r="X59" i="21"/>
  <c r="W59" i="21"/>
  <c r="V59" i="21"/>
  <c r="G59" i="21"/>
  <c r="AY58" i="21"/>
  <c r="AX58" i="21"/>
  <c r="AW58" i="21"/>
  <c r="AV58" i="21"/>
  <c r="AT58" i="21"/>
  <c r="AS58" i="21"/>
  <c r="AR58" i="21"/>
  <c r="AQ58" i="21"/>
  <c r="AO58" i="21"/>
  <c r="AM58" i="21"/>
  <c r="AL58" i="21"/>
  <c r="AK58" i="21"/>
  <c r="AJ58" i="21"/>
  <c r="AH58" i="21"/>
  <c r="AF58" i="21"/>
  <c r="AE58" i="21"/>
  <c r="AD58" i="21"/>
  <c r="AC58" i="21"/>
  <c r="AA58" i="21"/>
  <c r="Y58" i="21"/>
  <c r="X58" i="21"/>
  <c r="W58" i="21"/>
  <c r="V58" i="21"/>
  <c r="F58" i="21"/>
  <c r="AY56" i="21"/>
  <c r="AX56" i="21"/>
  <c r="AW56" i="21"/>
  <c r="AV56" i="21"/>
  <c r="AU56" i="21"/>
  <c r="AS56" i="21"/>
  <c r="AR56" i="21"/>
  <c r="AP56" i="21"/>
  <c r="AO56" i="21"/>
  <c r="AN56" i="21"/>
  <c r="AL56" i="21"/>
  <c r="AK56" i="21"/>
  <c r="AI56" i="21"/>
  <c r="AH56" i="21"/>
  <c r="AG56" i="21"/>
  <c r="AE56" i="21"/>
  <c r="AD56" i="21"/>
  <c r="AB56" i="21"/>
  <c r="AA56" i="21"/>
  <c r="Z56" i="21"/>
  <c r="X56" i="21"/>
  <c r="W56" i="21"/>
  <c r="U56" i="21"/>
  <c r="G56" i="21"/>
  <c r="AY55" i="21"/>
  <c r="AX55" i="21"/>
  <c r="AW55" i="21"/>
  <c r="AV55" i="21"/>
  <c r="AU55" i="21"/>
  <c r="AS55" i="21"/>
  <c r="AR55" i="21"/>
  <c r="AP55" i="21"/>
  <c r="AO55" i="21"/>
  <c r="AN55" i="21"/>
  <c r="AL55" i="21"/>
  <c r="AK55" i="21"/>
  <c r="AI55" i="21"/>
  <c r="AH55" i="21"/>
  <c r="AG55" i="21"/>
  <c r="AE55" i="21"/>
  <c r="AD55" i="21"/>
  <c r="AB55" i="21"/>
  <c r="AA55" i="21"/>
  <c r="Z55" i="21"/>
  <c r="X55" i="21"/>
  <c r="W55" i="21"/>
  <c r="U55" i="21"/>
  <c r="F55" i="21"/>
  <c r="AY53" i="21"/>
  <c r="AX53" i="21"/>
  <c r="AW53" i="21"/>
  <c r="AU53" i="21"/>
  <c r="AT53" i="21"/>
  <c r="AR53" i="21"/>
  <c r="AQ53" i="21"/>
  <c r="AP53" i="21"/>
  <c r="AN53" i="21"/>
  <c r="AM53" i="21"/>
  <c r="AK53" i="21"/>
  <c r="AJ53" i="21"/>
  <c r="AI53" i="21"/>
  <c r="AG53" i="21"/>
  <c r="AF53" i="21"/>
  <c r="AD53" i="21"/>
  <c r="AC53" i="21"/>
  <c r="AB53" i="21"/>
  <c r="Z53" i="21"/>
  <c r="Y53" i="21"/>
  <c r="W53" i="21"/>
  <c r="V53" i="21"/>
  <c r="U53" i="21"/>
  <c r="G53" i="21"/>
  <c r="AY52" i="21"/>
  <c r="AX52" i="21"/>
  <c r="AW52" i="21"/>
  <c r="AU52" i="21"/>
  <c r="AT52" i="21"/>
  <c r="AS52" i="21"/>
  <c r="AR52" i="21"/>
  <c r="AQ52" i="21"/>
  <c r="AP52" i="21"/>
  <c r="AO52" i="21"/>
  <c r="AN52" i="21"/>
  <c r="AM52" i="21"/>
  <c r="AL52" i="21"/>
  <c r="AK52" i="21"/>
  <c r="AJ52" i="21"/>
  <c r="AI52" i="21"/>
  <c r="AH52" i="21"/>
  <c r="AG52" i="21"/>
  <c r="AF52" i="21"/>
  <c r="AD52" i="21"/>
  <c r="AC52" i="21"/>
  <c r="AB52" i="21"/>
  <c r="Z52" i="21"/>
  <c r="Y52" i="21"/>
  <c r="W52" i="21"/>
  <c r="V52" i="21"/>
  <c r="U52" i="21"/>
  <c r="F52" i="21"/>
  <c r="AY50" i="21"/>
  <c r="AX50" i="21"/>
  <c r="AW50" i="21"/>
  <c r="AV50" i="21"/>
  <c r="AU50" i="21"/>
  <c r="AR50" i="21"/>
  <c r="AQ50" i="21"/>
  <c r="AP50" i="21"/>
  <c r="AO50" i="21"/>
  <c r="AN50" i="21"/>
  <c r="AK50" i="21"/>
  <c r="AJ50" i="21"/>
  <c r="AI50" i="21"/>
  <c r="AH50" i="21"/>
  <c r="AG50" i="21"/>
  <c r="AD50" i="21"/>
  <c r="AC50" i="21"/>
  <c r="AB50" i="21"/>
  <c r="AA50" i="21"/>
  <c r="Z50" i="21"/>
  <c r="W50" i="21"/>
  <c r="V50" i="21"/>
  <c r="U50" i="21"/>
  <c r="G50" i="21"/>
  <c r="AY49" i="21"/>
  <c r="AX49" i="21"/>
  <c r="AW49" i="21"/>
  <c r="AV49" i="21"/>
  <c r="AU49" i="21"/>
  <c r="AT49" i="21"/>
  <c r="AR49" i="21"/>
  <c r="AQ49" i="21"/>
  <c r="AP49" i="21"/>
  <c r="AO49" i="21"/>
  <c r="AN49" i="21"/>
  <c r="AM49" i="21"/>
  <c r="AK49" i="21"/>
  <c r="AJ49" i="21"/>
  <c r="AI49" i="21"/>
  <c r="AH49" i="21"/>
  <c r="AG49" i="21"/>
  <c r="AD49" i="21"/>
  <c r="AC49" i="21"/>
  <c r="AB49" i="21"/>
  <c r="AA49" i="21"/>
  <c r="Z49" i="21"/>
  <c r="Y49" i="21"/>
  <c r="W49" i="21"/>
  <c r="V49" i="21"/>
  <c r="U49" i="21"/>
  <c r="F49" i="21"/>
  <c r="AY47" i="21"/>
  <c r="AX47" i="21"/>
  <c r="AW47" i="21"/>
  <c r="AS47" i="21"/>
  <c r="AP47" i="21"/>
  <c r="AO47" i="21"/>
  <c r="AK47" i="21"/>
  <c r="AD47" i="21"/>
  <c r="AC47" i="21"/>
  <c r="Y47" i="21"/>
  <c r="X47" i="21"/>
  <c r="G47" i="21"/>
  <c r="AY46" i="21"/>
  <c r="AX46" i="21"/>
  <c r="AW46" i="21"/>
  <c r="AV46" i="21"/>
  <c r="AS46" i="21"/>
  <c r="AR46" i="21"/>
  <c r="AQ46" i="21"/>
  <c r="AP46" i="21"/>
  <c r="AO46" i="21"/>
  <c r="AN46" i="21"/>
  <c r="AM46" i="21"/>
  <c r="AK46" i="21"/>
  <c r="AI46" i="21"/>
  <c r="AD46" i="21"/>
  <c r="AC46" i="21"/>
  <c r="AB46" i="21"/>
  <c r="AA46" i="21"/>
  <c r="Y46" i="21"/>
  <c r="X46" i="21"/>
  <c r="F46" i="21"/>
  <c r="AY44" i="21"/>
  <c r="AX44" i="21"/>
  <c r="AW44" i="21"/>
  <c r="AT44" i="21"/>
  <c r="AR44" i="21"/>
  <c r="AO44" i="21"/>
  <c r="AK44" i="21"/>
  <c r="AG44" i="21"/>
  <c r="AC44" i="21"/>
  <c r="AA44" i="21"/>
  <c r="V44" i="21"/>
  <c r="G44" i="21"/>
  <c r="AY43" i="21"/>
  <c r="AX43" i="21"/>
  <c r="AW43" i="21"/>
  <c r="AV43" i="21"/>
  <c r="AU43" i="21"/>
  <c r="AT43" i="21"/>
  <c r="AR43" i="21"/>
  <c r="AQ43" i="21"/>
  <c r="AP43" i="21"/>
  <c r="AO43" i="21"/>
  <c r="AK43" i="21"/>
  <c r="AJ43" i="21"/>
  <c r="AI43" i="21"/>
  <c r="AG43" i="21"/>
  <c r="AF43" i="21"/>
  <c r="AE43" i="21"/>
  <c r="AC43" i="21"/>
  <c r="AA43" i="21"/>
  <c r="Y43" i="21"/>
  <c r="X43" i="21"/>
  <c r="V43" i="21"/>
  <c r="F43" i="21"/>
  <c r="AY41" i="21"/>
  <c r="AX41" i="21"/>
  <c r="AW41" i="21"/>
  <c r="AV41" i="21"/>
  <c r="AQ41" i="21"/>
  <c r="AM41" i="21"/>
  <c r="AJ41" i="21"/>
  <c r="AE41" i="21"/>
  <c r="AD41" i="21"/>
  <c r="Z41" i="21"/>
  <c r="U41" i="21"/>
  <c r="G41" i="21"/>
  <c r="AY40" i="21"/>
  <c r="AX40" i="21"/>
  <c r="AW40" i="21"/>
  <c r="AV40" i="21"/>
  <c r="AU40" i="21"/>
  <c r="AT40" i="21"/>
  <c r="AQ40" i="21"/>
  <c r="AM40" i="21"/>
  <c r="AL40" i="21"/>
  <c r="AK40" i="21"/>
  <c r="AJ40" i="21"/>
  <c r="AG40" i="21"/>
  <c r="AF40" i="21"/>
  <c r="AE40" i="21"/>
  <c r="AD40" i="21"/>
  <c r="Z40" i="21"/>
  <c r="X40" i="21"/>
  <c r="W40" i="21"/>
  <c r="U40" i="21"/>
  <c r="F40" i="21"/>
  <c r="AY38" i="21"/>
  <c r="AX38" i="21"/>
  <c r="AW38" i="21"/>
  <c r="AV38" i="21"/>
  <c r="AS38" i="21"/>
  <c r="AN38" i="21"/>
  <c r="AI38" i="21"/>
  <c r="AF38" i="21"/>
  <c r="AB38" i="21"/>
  <c r="X38" i="21"/>
  <c r="V38" i="21"/>
  <c r="G38" i="21"/>
  <c r="AY37" i="21"/>
  <c r="AX37" i="21"/>
  <c r="AW37" i="21"/>
  <c r="AV37" i="21"/>
  <c r="AS37" i="21"/>
  <c r="AP37" i="21"/>
  <c r="AO37" i="21"/>
  <c r="AN37" i="21"/>
  <c r="AI37" i="21"/>
  <c r="AH37" i="21"/>
  <c r="AG37" i="21"/>
  <c r="AF37" i="21"/>
  <c r="AD37" i="21"/>
  <c r="AC37" i="21"/>
  <c r="AB37" i="21"/>
  <c r="Z37" i="21"/>
  <c r="Y37" i="21"/>
  <c r="X37" i="21"/>
  <c r="V37" i="21"/>
  <c r="F37" i="21"/>
  <c r="AY35" i="21"/>
  <c r="AX35" i="21"/>
  <c r="AW35" i="21"/>
  <c r="AR35" i="21"/>
  <c r="AQ35" i="21"/>
  <c r="AL35" i="21"/>
  <c r="AJ35" i="21"/>
  <c r="AH35" i="21"/>
  <c r="AG35" i="21"/>
  <c r="AA35" i="21"/>
  <c r="W35" i="21"/>
  <c r="G35" i="21"/>
  <c r="AY34" i="21"/>
  <c r="AX34" i="21"/>
  <c r="AW34" i="21"/>
  <c r="AR34" i="21"/>
  <c r="AQ34" i="21"/>
  <c r="AL34" i="21"/>
  <c r="AJ34" i="21"/>
  <c r="AH34" i="21"/>
  <c r="AG34" i="21"/>
  <c r="AA34" i="21"/>
  <c r="W34" i="21"/>
  <c r="F34" i="21"/>
  <c r="AY32" i="21"/>
  <c r="AX32" i="21"/>
  <c r="AW32" i="21"/>
  <c r="AU32" i="21"/>
  <c r="AT32" i="21"/>
  <c r="AN32" i="21"/>
  <c r="AI32" i="21"/>
  <c r="AF32" i="21"/>
  <c r="AB32" i="21"/>
  <c r="Y32" i="21"/>
  <c r="U32" i="21"/>
  <c r="G32" i="21"/>
  <c r="AY31" i="21"/>
  <c r="AX31" i="21"/>
  <c r="AW31" i="21"/>
  <c r="AU31" i="21"/>
  <c r="AT31" i="21"/>
  <c r="AS31" i="21"/>
  <c r="AR31" i="21"/>
  <c r="AN31" i="21"/>
  <c r="AM31" i="21"/>
  <c r="AL31" i="21"/>
  <c r="AI31" i="21"/>
  <c r="AF31" i="21"/>
  <c r="AE31" i="21"/>
  <c r="AD31" i="21"/>
  <c r="AB31" i="21"/>
  <c r="AA31" i="21"/>
  <c r="Z31" i="21"/>
  <c r="Y31" i="21"/>
  <c r="W31" i="21"/>
  <c r="V31" i="21"/>
  <c r="U31" i="21"/>
  <c r="F31" i="21"/>
  <c r="AY29" i="21"/>
  <c r="AX29" i="21"/>
  <c r="AW29" i="21"/>
  <c r="AU29" i="21"/>
  <c r="AP29" i="21"/>
  <c r="AM29" i="21"/>
  <c r="AL29" i="21"/>
  <c r="AH29" i="21"/>
  <c r="AE29" i="21"/>
  <c r="Z29" i="21"/>
  <c r="W29" i="21"/>
  <c r="G29" i="21"/>
  <c r="AY28" i="21"/>
  <c r="AX28" i="21"/>
  <c r="AW28" i="21"/>
  <c r="AU28" i="21"/>
  <c r="AT28" i="21"/>
  <c r="AS28" i="21"/>
  <c r="AP28" i="21"/>
  <c r="AO28" i="21"/>
  <c r="AN28" i="21"/>
  <c r="AM28" i="21"/>
  <c r="AL28" i="21"/>
  <c r="AK28" i="21"/>
  <c r="AJ28" i="21"/>
  <c r="AH28" i="21"/>
  <c r="AE28" i="21"/>
  <c r="AC28" i="21"/>
  <c r="AB28" i="21"/>
  <c r="Z28" i="21"/>
  <c r="W28" i="21"/>
  <c r="V28" i="21"/>
  <c r="U28" i="21"/>
  <c r="F28" i="21"/>
  <c r="AY26" i="21"/>
  <c r="AX26" i="21"/>
  <c r="AW26" i="21"/>
  <c r="AU26" i="21"/>
  <c r="AS26" i="21"/>
  <c r="AN26" i="21"/>
  <c r="AK26" i="21"/>
  <c r="AG26" i="21"/>
  <c r="AF26" i="21"/>
  <c r="AB26" i="21"/>
  <c r="Y26" i="21"/>
  <c r="G26" i="21"/>
  <c r="AY25" i="21"/>
  <c r="AX25" i="21"/>
  <c r="AW25" i="21"/>
  <c r="AU25" i="21"/>
  <c r="AS25" i="21"/>
  <c r="AN25" i="21"/>
  <c r="AK25" i="21"/>
  <c r="AG25" i="21"/>
  <c r="AF25" i="21"/>
  <c r="AB25" i="21"/>
  <c r="Y25" i="21"/>
  <c r="F25" i="21"/>
  <c r="B25" i="21"/>
  <c r="B28" i="21" s="1"/>
  <c r="B31" i="21" s="1"/>
  <c r="B34" i="21" s="1"/>
  <c r="B37" i="21" s="1"/>
  <c r="B40" i="21" s="1"/>
  <c r="B43" i="21" s="1"/>
  <c r="B46" i="21" s="1"/>
  <c r="B49" i="21" s="1"/>
  <c r="B52" i="21" s="1"/>
  <c r="B55" i="21" s="1"/>
  <c r="B58" i="21" s="1"/>
  <c r="B61" i="21" s="1"/>
  <c r="B64" i="21" s="1"/>
  <c r="B67" i="21" s="1"/>
  <c r="AY23" i="21"/>
  <c r="AX23" i="21"/>
  <c r="AW23" i="21"/>
  <c r="AV23" i="21"/>
  <c r="AP23" i="21"/>
  <c r="AO23" i="21"/>
  <c r="AI23" i="21"/>
  <c r="AG23" i="21"/>
  <c r="AC23" i="21"/>
  <c r="AA23" i="21"/>
  <c r="X23" i="21"/>
  <c r="G23" i="21"/>
  <c r="AY22" i="21"/>
  <c r="AX22" i="21"/>
  <c r="AW22" i="21"/>
  <c r="AV22" i="21"/>
  <c r="AP22" i="21"/>
  <c r="AO22" i="21"/>
  <c r="AI22" i="21"/>
  <c r="AG22" i="21"/>
  <c r="AC22" i="21"/>
  <c r="AA22" i="21"/>
  <c r="X22" i="21"/>
  <c r="F22" i="21"/>
  <c r="AY19" i="21"/>
  <c r="AY20" i="21" s="1"/>
  <c r="AW19" i="21"/>
  <c r="AW20" i="21" s="1"/>
  <c r="AQ19" i="21"/>
  <c r="AQ20" i="21" s="1"/>
  <c r="AI19" i="21"/>
  <c r="AI20" i="21" s="1"/>
  <c r="AA19" i="21"/>
  <c r="AA20" i="21" s="1"/>
  <c r="AY18" i="21"/>
  <c r="AX18" i="21"/>
  <c r="AX19" i="21" s="1"/>
  <c r="AX20" i="21" s="1"/>
  <c r="AW18" i="21"/>
  <c r="AZ16" i="21"/>
  <c r="AD2" i="21"/>
  <c r="AP19" i="21" s="1"/>
  <c r="AP20" i="21" s="1"/>
  <c r="AW72" i="21" l="1"/>
  <c r="AY72" i="21"/>
  <c r="AX72" i="21"/>
  <c r="AB19" i="21"/>
  <c r="AB20" i="21" s="1"/>
  <c r="AJ19" i="21"/>
  <c r="AJ20" i="21" s="1"/>
  <c r="AR19" i="21"/>
  <c r="AR20" i="21" s="1"/>
  <c r="U19" i="21"/>
  <c r="U20" i="21" s="1"/>
  <c r="AC19" i="21"/>
  <c r="AC20" i="21" s="1"/>
  <c r="AK19" i="21"/>
  <c r="AK20" i="21" s="1"/>
  <c r="AS19" i="21"/>
  <c r="AS20" i="21" s="1"/>
  <c r="AW73" i="21"/>
  <c r="AY73" i="21"/>
  <c r="AX73" i="21"/>
  <c r="Z11" i="22"/>
  <c r="AA52" i="21"/>
  <c r="AF49" i="21"/>
  <c r="AV52" i="21"/>
  <c r="X52" i="21"/>
  <c r="AZ52" i="21" s="1"/>
  <c r="BB52" i="21" s="1"/>
  <c r="AE52" i="21"/>
  <c r="Z12" i="22"/>
  <c r="W64" i="21"/>
  <c r="AD64" i="21"/>
  <c r="V64" i="21"/>
  <c r="AR64" i="21"/>
  <c r="AJ64" i="21"/>
  <c r="AB64" i="21"/>
  <c r="AQ64" i="21"/>
  <c r="AI64" i="21"/>
  <c r="AP64" i="21"/>
  <c r="X47" i="22"/>
  <c r="Z47" i="22" s="1"/>
  <c r="Z45" i="22"/>
  <c r="V19" i="21"/>
  <c r="V20" i="21" s="1"/>
  <c r="AD19" i="21"/>
  <c r="AD20" i="21" s="1"/>
  <c r="AL19" i="21"/>
  <c r="AL20" i="21" s="1"/>
  <c r="AT19" i="21"/>
  <c r="AT20" i="21" s="1"/>
  <c r="AD61" i="21"/>
  <c r="V61" i="21"/>
  <c r="AK61" i="21"/>
  <c r="AC61" i="21"/>
  <c r="U61" i="21"/>
  <c r="Z13" i="22"/>
  <c r="AR61" i="21"/>
  <c r="AJ61" i="21"/>
  <c r="AB61" i="21"/>
  <c r="AQ61" i="21"/>
  <c r="AI61" i="21"/>
  <c r="AA61" i="21"/>
  <c r="AO61" i="21"/>
  <c r="AV61" i="21"/>
  <c r="W61" i="21"/>
  <c r="W19" i="21"/>
  <c r="W20" i="21" s="1"/>
  <c r="AE19" i="21"/>
  <c r="AE20" i="21" s="1"/>
  <c r="AM19" i="21"/>
  <c r="AM20" i="21" s="1"/>
  <c r="AU19" i="21"/>
  <c r="AU20" i="21" s="1"/>
  <c r="BC8" i="21"/>
  <c r="X19" i="21"/>
  <c r="X20" i="21" s="1"/>
  <c r="AF19" i="21"/>
  <c r="AF20" i="21" s="1"/>
  <c r="AN19" i="21"/>
  <c r="AN20" i="21" s="1"/>
  <c r="AV19" i="21"/>
  <c r="AV20" i="21" s="1"/>
  <c r="U64" i="21"/>
  <c r="U46" i="21"/>
  <c r="Z15" i="22"/>
  <c r="Y19" i="21"/>
  <c r="Y20" i="21" s="1"/>
  <c r="AG19" i="21"/>
  <c r="AG20" i="21" s="1"/>
  <c r="AO19" i="21"/>
  <c r="AO20" i="21" s="1"/>
  <c r="Z19" i="21"/>
  <c r="Z20" i="21" s="1"/>
  <c r="AH19" i="21"/>
  <c r="AH20" i="21" s="1"/>
  <c r="AK64" i="21"/>
  <c r="AI58" i="21"/>
  <c r="AP58" i="21"/>
  <c r="Z58" i="21"/>
  <c r="AG58" i="21"/>
  <c r="AN58" i="21"/>
  <c r="U58" i="21"/>
  <c r="Z10" i="22"/>
  <c r="AB58" i="21"/>
  <c r="Z14" i="22"/>
  <c r="AH46" i="21"/>
  <c r="T6" i="22"/>
  <c r="X6" i="22" s="1"/>
  <c r="T7" i="22"/>
  <c r="X7" i="22" s="1"/>
  <c r="T8" i="22"/>
  <c r="X8" i="22" s="1"/>
  <c r="T39" i="22"/>
  <c r="X39" i="22" s="1"/>
  <c r="AZ38" i="23"/>
  <c r="BB38" i="23" s="1"/>
  <c r="AZ58" i="23"/>
  <c r="BB58" i="23" s="1"/>
  <c r="AZ67" i="23"/>
  <c r="BB67" i="23" s="1"/>
  <c r="AZ77" i="23"/>
  <c r="BB77" i="23" s="1"/>
  <c r="AZ86" i="23"/>
  <c r="BB86" i="23" s="1"/>
  <c r="AZ106" i="23"/>
  <c r="BB106" i="23" s="1"/>
  <c r="AZ115" i="23"/>
  <c r="BB115" i="23" s="1"/>
  <c r="AZ134" i="23"/>
  <c r="BB134" i="23" s="1"/>
  <c r="AZ163" i="23"/>
  <c r="BB163" i="23" s="1"/>
  <c r="AA174" i="23"/>
  <c r="AQ174" i="23"/>
  <c r="AA175" i="23"/>
  <c r="AQ175" i="23"/>
  <c r="AZ40" i="24"/>
  <c r="BB40" i="24" s="1"/>
  <c r="AC174" i="23"/>
  <c r="AS174" i="23"/>
  <c r="AC175" i="23"/>
  <c r="AS175" i="23"/>
  <c r="X41" i="25"/>
  <c r="Z41" i="25" s="1"/>
  <c r="Z39" i="25"/>
  <c r="Z42" i="22"/>
  <c r="AZ41" i="23"/>
  <c r="BB41" i="23" s="1"/>
  <c r="AZ70" i="23"/>
  <c r="BB70" i="23" s="1"/>
  <c r="AZ89" i="23"/>
  <c r="BB89" i="23" s="1"/>
  <c r="AZ118" i="23"/>
  <c r="BB118" i="23" s="1"/>
  <c r="AZ137" i="23"/>
  <c r="BB137" i="23" s="1"/>
  <c r="AZ166" i="23"/>
  <c r="BB166" i="23" s="1"/>
  <c r="AD174" i="23"/>
  <c r="AD175" i="23"/>
  <c r="AT175" i="23"/>
  <c r="AT72" i="24"/>
  <c r="AL72" i="24"/>
  <c r="AD72" i="24"/>
  <c r="V72" i="24"/>
  <c r="AS72" i="24"/>
  <c r="AK72" i="24"/>
  <c r="AC72" i="24"/>
  <c r="U72" i="24"/>
  <c r="AR72" i="24"/>
  <c r="AJ72" i="24"/>
  <c r="AB72" i="24"/>
  <c r="AY72" i="24"/>
  <c r="AQ72" i="24"/>
  <c r="AI72" i="24"/>
  <c r="AA72" i="24"/>
  <c r="AX72" i="24"/>
  <c r="AP72" i="24"/>
  <c r="AH72" i="24"/>
  <c r="Z72" i="24"/>
  <c r="AW72" i="24"/>
  <c r="AO72" i="24"/>
  <c r="AG72" i="24"/>
  <c r="Y72" i="24"/>
  <c r="AV72" i="24"/>
  <c r="AN72" i="24"/>
  <c r="AF72" i="24"/>
  <c r="X72" i="24"/>
  <c r="AU72" i="24"/>
  <c r="AM72" i="24"/>
  <c r="AE72" i="24"/>
  <c r="W72" i="24"/>
  <c r="AZ31" i="24"/>
  <c r="BB31" i="24" s="1"/>
  <c r="AZ43" i="24"/>
  <c r="BB43" i="24" s="1"/>
  <c r="AZ61" i="24"/>
  <c r="BB61" i="24" s="1"/>
  <c r="AV174" i="23"/>
  <c r="AN174" i="23"/>
  <c r="AF174" i="23"/>
  <c r="X174" i="23"/>
  <c r="AU174" i="23"/>
  <c r="AM174" i="23"/>
  <c r="AE174" i="23"/>
  <c r="W174" i="23"/>
  <c r="AR174" i="23"/>
  <c r="AJ174" i="23"/>
  <c r="AB174" i="23"/>
  <c r="AX174" i="23"/>
  <c r="AP174" i="23"/>
  <c r="AH174" i="23"/>
  <c r="Z174" i="23"/>
  <c r="AZ34" i="23"/>
  <c r="BB34" i="23" s="1"/>
  <c r="AG174" i="23"/>
  <c r="AW174" i="23"/>
  <c r="AG175" i="23"/>
  <c r="AW175" i="23"/>
  <c r="AT73" i="24"/>
  <c r="AL73" i="24"/>
  <c r="AD73" i="24"/>
  <c r="V73" i="24"/>
  <c r="AS73" i="24"/>
  <c r="AK73" i="24"/>
  <c r="AC73" i="24"/>
  <c r="U73" i="24"/>
  <c r="AR73" i="24"/>
  <c r="AJ73" i="24"/>
  <c r="AB73" i="24"/>
  <c r="AY73" i="24"/>
  <c r="AQ73" i="24"/>
  <c r="AI73" i="24"/>
  <c r="AA73" i="24"/>
  <c r="AX73" i="24"/>
  <c r="AP73" i="24"/>
  <c r="AH73" i="24"/>
  <c r="Z73" i="24"/>
  <c r="AW73" i="24"/>
  <c r="AO73" i="24"/>
  <c r="AG73" i="24"/>
  <c r="Y73" i="24"/>
  <c r="AV73" i="24"/>
  <c r="AN73" i="24"/>
  <c r="AF73" i="24"/>
  <c r="X73" i="24"/>
  <c r="AU73" i="24"/>
  <c r="AM73" i="24"/>
  <c r="AE73" i="24"/>
  <c r="W73" i="24"/>
  <c r="AZ32" i="24"/>
  <c r="BB32" i="24" s="1"/>
  <c r="AZ64" i="24"/>
  <c r="BB64" i="24" s="1"/>
  <c r="AZ67" i="24"/>
  <c r="BB67" i="24" s="1"/>
  <c r="AZ35" i="23"/>
  <c r="BB35" i="23" s="1"/>
  <c r="AZ43" i="23"/>
  <c r="BB43" i="23" s="1"/>
  <c r="AZ53" i="23"/>
  <c r="BB53" i="23" s="1"/>
  <c r="AZ62" i="23"/>
  <c r="BB62" i="23" s="1"/>
  <c r="AZ82" i="23"/>
  <c r="BB82" i="23" s="1"/>
  <c r="AZ91" i="23"/>
  <c r="BB91" i="23" s="1"/>
  <c r="AZ101" i="23"/>
  <c r="BB101" i="23" s="1"/>
  <c r="AZ110" i="23"/>
  <c r="BB110" i="23" s="1"/>
  <c r="AZ130" i="23"/>
  <c r="BB130" i="23" s="1"/>
  <c r="AZ139" i="23"/>
  <c r="BB139" i="23" s="1"/>
  <c r="AZ149" i="23"/>
  <c r="BB149" i="23" s="1"/>
  <c r="AZ158" i="23"/>
  <c r="BB158" i="23" s="1"/>
  <c r="AI174" i="23"/>
  <c r="AY174" i="23"/>
  <c r="AI175" i="23"/>
  <c r="AZ34" i="24"/>
  <c r="BB34" i="24" s="1"/>
  <c r="AV175" i="23"/>
  <c r="AN175" i="23"/>
  <c r="AF175" i="23"/>
  <c r="X175" i="23"/>
  <c r="AU175" i="23"/>
  <c r="AM175" i="23"/>
  <c r="AE175" i="23"/>
  <c r="W175" i="23"/>
  <c r="AR175" i="23"/>
  <c r="AJ175" i="23"/>
  <c r="AB175" i="23"/>
  <c r="AX175" i="23"/>
  <c r="AP175" i="23"/>
  <c r="AH175" i="23"/>
  <c r="Z175" i="23"/>
  <c r="AZ64" i="23"/>
  <c r="BB64" i="23" s="1"/>
  <c r="AZ83" i="23"/>
  <c r="BB83" i="23" s="1"/>
  <c r="AZ112" i="23"/>
  <c r="BB112" i="23" s="1"/>
  <c r="AZ131" i="23"/>
  <c r="BB131" i="23" s="1"/>
  <c r="AZ160" i="23"/>
  <c r="BB160" i="23" s="1"/>
  <c r="U174" i="23"/>
  <c r="AK174" i="23"/>
  <c r="U175" i="23"/>
  <c r="AK175" i="23"/>
  <c r="AZ35" i="24"/>
  <c r="BB35" i="24" s="1"/>
  <c r="AZ50" i="24"/>
  <c r="BB50" i="24" s="1"/>
  <c r="X47" i="25"/>
  <c r="Z47" i="25" s="1"/>
  <c r="Z45" i="25"/>
  <c r="V174" i="23"/>
  <c r="V175" i="23"/>
  <c r="AZ37" i="24"/>
  <c r="BB37" i="24" s="1"/>
  <c r="AZ47" i="24"/>
  <c r="BB47" i="24" s="1"/>
  <c r="AZ52" i="24"/>
  <c r="BB52" i="24" s="1"/>
  <c r="AZ53" i="24"/>
  <c r="BB53" i="24" s="1"/>
  <c r="R9" i="22"/>
  <c r="X9" i="22" s="1"/>
  <c r="Y174" i="23"/>
  <c r="AO174" i="23"/>
  <c r="Y175" i="23"/>
  <c r="AO175" i="23"/>
  <c r="AZ26" i="24"/>
  <c r="BB26" i="24" s="1"/>
  <c r="AZ38" i="24"/>
  <c r="BB38" i="24" s="1"/>
  <c r="AZ55" i="24"/>
  <c r="BB55" i="24" s="1"/>
  <c r="Z42" i="25"/>
  <c r="X44" i="25"/>
  <c r="Z44" i="25" s="1"/>
  <c r="AB19" i="24"/>
  <c r="AB20" i="24" s="1"/>
  <c r="AJ19" i="24"/>
  <c r="AJ20" i="24" s="1"/>
  <c r="AR19" i="24"/>
  <c r="AR20" i="24" s="1"/>
  <c r="V19" i="24"/>
  <c r="V20" i="24" s="1"/>
  <c r="AD19" i="24"/>
  <c r="AD20" i="24" s="1"/>
  <c r="AL19" i="24"/>
  <c r="AL20" i="24" s="1"/>
  <c r="AT19" i="24"/>
  <c r="AT20" i="24" s="1"/>
  <c r="W19" i="24"/>
  <c r="W20" i="24" s="1"/>
  <c r="AE19" i="24"/>
  <c r="AE20" i="24" s="1"/>
  <c r="AM19" i="24"/>
  <c r="AM20" i="24" s="1"/>
  <c r="AU19" i="24"/>
  <c r="AU20" i="24" s="1"/>
  <c r="V19" i="23"/>
  <c r="V20" i="23" s="1"/>
  <c r="AD19" i="23"/>
  <c r="AD20" i="23" s="1"/>
  <c r="AL19" i="23"/>
  <c r="AL20" i="23" s="1"/>
  <c r="AT19" i="23"/>
  <c r="AT20" i="23" s="1"/>
  <c r="Y19" i="24"/>
  <c r="Y20" i="24" s="1"/>
  <c r="AG19" i="24"/>
  <c r="AG20" i="24" s="1"/>
  <c r="AO19" i="24"/>
  <c r="AO20" i="24" s="1"/>
  <c r="W19" i="23"/>
  <c r="W20" i="23" s="1"/>
  <c r="AE19" i="23"/>
  <c r="AE20" i="23" s="1"/>
  <c r="AM19" i="23"/>
  <c r="AM20" i="23" s="1"/>
  <c r="Z19" i="24"/>
  <c r="Z20" i="24" s="1"/>
  <c r="AH19" i="24"/>
  <c r="AH20" i="24" s="1"/>
  <c r="U21" i="12"/>
  <c r="T21" i="12"/>
  <c r="U24" i="8"/>
  <c r="T24" i="8"/>
  <c r="X41" i="22" l="1"/>
  <c r="Z39" i="22"/>
  <c r="Z8" i="22"/>
  <c r="AG28" i="21"/>
  <c r="Y28" i="21"/>
  <c r="AQ22" i="21"/>
  <c r="AJ46" i="21"/>
  <c r="AQ31" i="21"/>
  <c r="AH22" i="21"/>
  <c r="Z22" i="21"/>
  <c r="AD43" i="21"/>
  <c r="Y22" i="21"/>
  <c r="AK31" i="21"/>
  <c r="AJ22" i="21"/>
  <c r="AG46" i="21"/>
  <c r="AP40" i="21"/>
  <c r="AM37" i="21"/>
  <c r="AD28" i="21"/>
  <c r="AN22" i="21"/>
  <c r="AF22" i="21"/>
  <c r="AR22" i="21"/>
  <c r="AF46" i="21"/>
  <c r="AT37" i="21"/>
  <c r="AU22" i="21"/>
  <c r="AM22" i="21"/>
  <c r="AE22" i="21"/>
  <c r="W22" i="21"/>
  <c r="AB22" i="21"/>
  <c r="W46" i="21"/>
  <c r="AK37" i="21"/>
  <c r="AR28" i="21"/>
  <c r="AT22" i="21"/>
  <c r="AL22" i="21"/>
  <c r="AD22" i="21"/>
  <c r="V22" i="21"/>
  <c r="V46" i="21"/>
  <c r="AZ46" i="21" s="1"/>
  <c r="BB46" i="21" s="1"/>
  <c r="AR37" i="21"/>
  <c r="AJ37" i="21"/>
  <c r="AI28" i="21"/>
  <c r="AS22" i="21"/>
  <c r="AK22" i="21"/>
  <c r="U22" i="21"/>
  <c r="Z7" i="22"/>
  <c r="AN43" i="21"/>
  <c r="AS40" i="21"/>
  <c r="AC40" i="21"/>
  <c r="AU34" i="21"/>
  <c r="AM34" i="21"/>
  <c r="AE34" i="21"/>
  <c r="W43" i="21"/>
  <c r="AB40" i="21"/>
  <c r="AT34" i="21"/>
  <c r="AD34" i="21"/>
  <c r="Z46" i="21"/>
  <c r="AS34" i="21"/>
  <c r="AS72" i="21" s="1"/>
  <c r="AC34" i="21"/>
  <c r="U34" i="21"/>
  <c r="AP31" i="21"/>
  <c r="AP72" i="21" s="1"/>
  <c r="AL46" i="21"/>
  <c r="AH40" i="21"/>
  <c r="AU37" i="21"/>
  <c r="AE37" i="21"/>
  <c r="AB34" i="21"/>
  <c r="AB72" i="21" s="1"/>
  <c r="AG31" i="21"/>
  <c r="AV34" i="21"/>
  <c r="AL37" i="21"/>
  <c r="AL72" i="21" s="1"/>
  <c r="AI34" i="21"/>
  <c r="AQ37" i="21"/>
  <c r="AN34" i="21"/>
  <c r="AP34" i="21"/>
  <c r="Z34" i="21"/>
  <c r="AA37" i="21"/>
  <c r="AF34" i="21"/>
  <c r="AU46" i="21"/>
  <c r="AO34" i="21"/>
  <c r="Y34" i="21"/>
  <c r="AM55" i="21"/>
  <c r="AT55" i="21"/>
  <c r="V55" i="21"/>
  <c r="AZ55" i="21" s="1"/>
  <c r="BB55" i="21" s="1"/>
  <c r="X49" i="21"/>
  <c r="Z6" i="22"/>
  <c r="AQ55" i="21"/>
  <c r="AS49" i="21"/>
  <c r="Y55" i="21"/>
  <c r="AJ31" i="21"/>
  <c r="AC55" i="21"/>
  <c r="AM43" i="21"/>
  <c r="AR40" i="21"/>
  <c r="V34" i="21"/>
  <c r="AV28" i="21"/>
  <c r="AV72" i="21" s="1"/>
  <c r="AF28" i="21"/>
  <c r="X28" i="21"/>
  <c r="AJ55" i="21"/>
  <c r="AL43" i="21"/>
  <c r="AI40" i="21"/>
  <c r="AA40" i="21"/>
  <c r="AK34" i="21"/>
  <c r="AH31" i="21"/>
  <c r="AH72" i="21" s="1"/>
  <c r="AS43" i="21"/>
  <c r="U43" i="21"/>
  <c r="W37" i="21"/>
  <c r="AO31" i="21"/>
  <c r="AO72" i="21" s="1"/>
  <c r="AE49" i="21"/>
  <c r="AB43" i="21"/>
  <c r="AO40" i="21"/>
  <c r="Y40" i="21"/>
  <c r="AV31" i="21"/>
  <c r="X31" i="21"/>
  <c r="AC31" i="21"/>
  <c r="AC72" i="21" s="1"/>
  <c r="AE46" i="21"/>
  <c r="AN40" i="21"/>
  <c r="U37" i="21"/>
  <c r="AT46" i="21"/>
  <c r="AF55" i="21"/>
  <c r="AL49" i="21"/>
  <c r="AH43" i="21"/>
  <c r="Z43" i="21"/>
  <c r="AQ28" i="21"/>
  <c r="AQ72" i="21" s="1"/>
  <c r="AA28" i="21"/>
  <c r="AA72" i="21" s="1"/>
  <c r="V40" i="21"/>
  <c r="X34" i="21"/>
  <c r="AZ58" i="21"/>
  <c r="BB58" i="21" s="1"/>
  <c r="AI47" i="21"/>
  <c r="AN47" i="21"/>
  <c r="AB47" i="21"/>
  <c r="AT29" i="21"/>
  <c r="V29" i="21"/>
  <c r="AJ44" i="21"/>
  <c r="AG41" i="21"/>
  <c r="AD38" i="21"/>
  <c r="AK29" i="21"/>
  <c r="AC29" i="21"/>
  <c r="AQ44" i="21"/>
  <c r="X41" i="21"/>
  <c r="AM32" i="21"/>
  <c r="AE32" i="21"/>
  <c r="W32" i="21"/>
  <c r="U47" i="21"/>
  <c r="AU41" i="21"/>
  <c r="AR47" i="21"/>
  <c r="Y44" i="21"/>
  <c r="AL41" i="21"/>
  <c r="AS32" i="21"/>
  <c r="AA32" i="21"/>
  <c r="AV44" i="21"/>
  <c r="AF44" i="21"/>
  <c r="AP38" i="21"/>
  <c r="AH38" i="21"/>
  <c r="Z38" i="21"/>
  <c r="AO29" i="21"/>
  <c r="AZ61" i="21"/>
  <c r="BB61" i="21" s="1"/>
  <c r="AZ72" i="24"/>
  <c r="AZ64" i="21"/>
  <c r="BB64" i="21" s="1"/>
  <c r="AZ175" i="23"/>
  <c r="AZ73" i="24"/>
  <c r="AZ174" i="23"/>
  <c r="AQ47" i="21"/>
  <c r="AA47" i="21"/>
  <c r="AV47" i="21"/>
  <c r="AM47" i="21"/>
  <c r="Z32" i="21"/>
  <c r="AS29" i="21"/>
  <c r="U29" i="21"/>
  <c r="AG38" i="21"/>
  <c r="AI44" i="21"/>
  <c r="AF41" i="21"/>
  <c r="AC38" i="21"/>
  <c r="AJ29" i="21"/>
  <c r="AB29" i="21"/>
  <c r="AO38" i="21"/>
  <c r="AN29" i="21"/>
  <c r="AP44" i="21"/>
  <c r="W41" i="21"/>
  <c r="AL32" i="21"/>
  <c r="AD32" i="21"/>
  <c r="V32" i="21"/>
  <c r="AH47" i="21"/>
  <c r="AT41" i="21"/>
  <c r="AE44" i="21"/>
  <c r="X44" i="21"/>
  <c r="AK41" i="21"/>
  <c r="AR32" i="21"/>
  <c r="AU44" i="21"/>
  <c r="Y38" i="21"/>
  <c r="AH53" i="21"/>
  <c r="AO53" i="21"/>
  <c r="AT50" i="21"/>
  <c r="AL53" i="21"/>
  <c r="AS53" i="21"/>
  <c r="X53" i="21"/>
  <c r="AZ53" i="21" s="1"/>
  <c r="BB53" i="21" s="1"/>
  <c r="AE53" i="21"/>
  <c r="AV53" i="21"/>
  <c r="Y50" i="21"/>
  <c r="AA53" i="21"/>
  <c r="AF50" i="21"/>
  <c r="AM50" i="21"/>
  <c r="W65" i="21"/>
  <c r="AD65" i="21"/>
  <c r="V65" i="21"/>
  <c r="AK65" i="21"/>
  <c r="AC65" i="21"/>
  <c r="U65" i="21"/>
  <c r="AR65" i="21"/>
  <c r="AJ65" i="21"/>
  <c r="AB65" i="21"/>
  <c r="AP65" i="21"/>
  <c r="AI65" i="21"/>
  <c r="AQ65" i="21"/>
  <c r="Z9" i="22"/>
  <c r="AT25" i="21"/>
  <c r="AL25" i="21"/>
  <c r="AD25" i="21"/>
  <c r="V25" i="21"/>
  <c r="AC25" i="21"/>
  <c r="U25" i="21"/>
  <c r="AR25" i="21"/>
  <c r="AJ25" i="21"/>
  <c r="AM25" i="21"/>
  <c r="AQ25" i="21"/>
  <c r="AI25" i="21"/>
  <c r="AA25" i="21"/>
  <c r="AE25" i="21"/>
  <c r="AP25" i="21"/>
  <c r="AH25" i="21"/>
  <c r="Z25" i="21"/>
  <c r="AO25" i="21"/>
  <c r="W25" i="21"/>
  <c r="AV25" i="21"/>
  <c r="X25" i="21"/>
  <c r="AG59" i="21"/>
  <c r="AN59" i="21"/>
  <c r="AU59" i="21"/>
  <c r="AB59" i="21"/>
  <c r="AI59" i="21"/>
  <c r="AP59" i="21"/>
  <c r="Z59" i="21"/>
  <c r="U59" i="21"/>
  <c r="AR62" i="21"/>
  <c r="AJ62" i="21"/>
  <c r="AB62" i="21"/>
  <c r="AQ62" i="21"/>
  <c r="AI62" i="21"/>
  <c r="AA62" i="21"/>
  <c r="AP62" i="21"/>
  <c r="AH62" i="21"/>
  <c r="AO62" i="21"/>
  <c r="W62" i="21"/>
  <c r="AD62" i="21"/>
  <c r="V62" i="21"/>
  <c r="AK62" i="21"/>
  <c r="AC62" i="21"/>
  <c r="U62" i="21"/>
  <c r="AV62" i="21"/>
  <c r="E51" i="7"/>
  <c r="P50" i="7"/>
  <c r="M50" i="7"/>
  <c r="E50" i="7"/>
  <c r="E49" i="7"/>
  <c r="P48" i="7"/>
  <c r="M48" i="7"/>
  <c r="E48" i="7"/>
  <c r="E47" i="7"/>
  <c r="P46" i="7"/>
  <c r="P53" i="7" s="1"/>
  <c r="P54" i="7" s="1"/>
  <c r="M46" i="7"/>
  <c r="M53" i="7" s="1"/>
  <c r="M54" i="7" s="1"/>
  <c r="P55" i="7" s="1"/>
  <c r="E46" i="7"/>
  <c r="P45" i="7"/>
  <c r="M45" i="7"/>
  <c r="E37" i="7"/>
  <c r="P36" i="7"/>
  <c r="M36" i="7"/>
  <c r="E36" i="7"/>
  <c r="E35" i="7"/>
  <c r="P34" i="7"/>
  <c r="M34" i="7"/>
  <c r="E34" i="7"/>
  <c r="E33" i="7"/>
  <c r="P32" i="7"/>
  <c r="M32" i="7"/>
  <c r="E32" i="7"/>
  <c r="E31" i="7"/>
  <c r="P30" i="7"/>
  <c r="M30" i="7"/>
  <c r="E30" i="7"/>
  <c r="E29" i="7"/>
  <c r="P28" i="7"/>
  <c r="M28" i="7"/>
  <c r="E28" i="7"/>
  <c r="E27" i="7"/>
  <c r="P26" i="7"/>
  <c r="M26" i="7"/>
  <c r="E26" i="7"/>
  <c r="E25" i="7"/>
  <c r="P24" i="7"/>
  <c r="M24" i="7"/>
  <c r="E24" i="7"/>
  <c r="E23" i="7"/>
  <c r="P22" i="7"/>
  <c r="M22" i="7"/>
  <c r="E22" i="7"/>
  <c r="E21" i="7"/>
  <c r="P20" i="7"/>
  <c r="M20" i="7"/>
  <c r="E20" i="7"/>
  <c r="E19" i="7"/>
  <c r="P18" i="7"/>
  <c r="P39" i="7" s="1"/>
  <c r="P40" i="7" s="1"/>
  <c r="M18" i="7"/>
  <c r="E18" i="7"/>
  <c r="E17" i="7"/>
  <c r="P16" i="7"/>
  <c r="M16" i="7"/>
  <c r="M39" i="7" s="1"/>
  <c r="M40" i="7" s="1"/>
  <c r="P41" i="7" s="1"/>
  <c r="E16" i="7"/>
  <c r="P15" i="7"/>
  <c r="M15" i="7"/>
  <c r="J55" i="7" s="1"/>
  <c r="AR26" i="21" l="1"/>
  <c r="AJ26" i="21"/>
  <c r="AQ26" i="21"/>
  <c r="AI26" i="21"/>
  <c r="AA26" i="21"/>
  <c r="AP26" i="21"/>
  <c r="AH26" i="21"/>
  <c r="Z26" i="21"/>
  <c r="AO26" i="21"/>
  <c r="AV26" i="21"/>
  <c r="X26" i="21"/>
  <c r="U26" i="21"/>
  <c r="AM26" i="21"/>
  <c r="AE26" i="21"/>
  <c r="W26" i="21"/>
  <c r="AT26" i="21"/>
  <c r="AL26" i="21"/>
  <c r="AD26" i="21"/>
  <c r="V26" i="21"/>
  <c r="AC26" i="21"/>
  <c r="V72" i="21"/>
  <c r="AT56" i="21"/>
  <c r="AC56" i="21"/>
  <c r="AJ56" i="21"/>
  <c r="AL50" i="21"/>
  <c r="Y56" i="21"/>
  <c r="AF56" i="21"/>
  <c r="AE47" i="21"/>
  <c r="AM56" i="21"/>
  <c r="AL44" i="21"/>
  <c r="AI41" i="21"/>
  <c r="AA41" i="21"/>
  <c r="AK35" i="21"/>
  <c r="AH32" i="21"/>
  <c r="AQ56" i="21"/>
  <c r="V56" i="21"/>
  <c r="AS50" i="21"/>
  <c r="AS44" i="21"/>
  <c r="U44" i="21"/>
  <c r="W38" i="21"/>
  <c r="AO32" i="21"/>
  <c r="AB44" i="21"/>
  <c r="AO41" i="21"/>
  <c r="Y41" i="21"/>
  <c r="AV32" i="21"/>
  <c r="X32" i="21"/>
  <c r="AR41" i="21"/>
  <c r="V35" i="21"/>
  <c r="AF29" i="21"/>
  <c r="AN41" i="21"/>
  <c r="U38" i="21"/>
  <c r="AH44" i="21"/>
  <c r="Z44" i="21"/>
  <c r="AQ29" i="21"/>
  <c r="AA29" i="21"/>
  <c r="AV29" i="21"/>
  <c r="X29" i="21"/>
  <c r="X50" i="21"/>
  <c r="AT47" i="21"/>
  <c r="V41" i="21"/>
  <c r="X35" i="21"/>
  <c r="AC32" i="21"/>
  <c r="AM44" i="21"/>
  <c r="AE50" i="21"/>
  <c r="AJ32" i="21"/>
  <c r="AJ73" i="21" s="1"/>
  <c r="AZ34" i="21"/>
  <c r="BB34" i="21" s="1"/>
  <c r="U72" i="21"/>
  <c r="AZ25" i="21"/>
  <c r="BB25" i="21" s="1"/>
  <c r="AZ40" i="21"/>
  <c r="BB40" i="21" s="1"/>
  <c r="AZ37" i="21"/>
  <c r="BB37" i="21" s="1"/>
  <c r="AZ49" i="21"/>
  <c r="BB49" i="21" s="1"/>
  <c r="AM72" i="21"/>
  <c r="AI72" i="21"/>
  <c r="AZ59" i="21"/>
  <c r="BB59" i="21" s="1"/>
  <c r="AZ62" i="21"/>
  <c r="BB62" i="21" s="1"/>
  <c r="AJ72" i="21"/>
  <c r="AK72" i="21"/>
  <c r="Y72" i="21"/>
  <c r="AZ31" i="21"/>
  <c r="BB31" i="21" s="1"/>
  <c r="AZ43" i="21"/>
  <c r="BB43" i="21" s="1"/>
  <c r="AZ28" i="21"/>
  <c r="BB28" i="21" s="1"/>
  <c r="X72" i="21"/>
  <c r="AT72" i="21"/>
  <c r="V73" i="21"/>
  <c r="AZ65" i="21"/>
  <c r="BB65" i="21" s="1"/>
  <c r="AS73" i="21"/>
  <c r="AF72" i="21"/>
  <c r="AU47" i="21"/>
  <c r="AS35" i="21"/>
  <c r="AC35" i="21"/>
  <c r="AC73" i="21" s="1"/>
  <c r="U35" i="21"/>
  <c r="AP32" i="21"/>
  <c r="AB41" i="21"/>
  <c r="AB73" i="21" s="1"/>
  <c r="AH41" i="21"/>
  <c r="AU38" i="21"/>
  <c r="AE38" i="21"/>
  <c r="AB35" i="21"/>
  <c r="AG32" i="21"/>
  <c r="AL47" i="21"/>
  <c r="Z47" i="21"/>
  <c r="AL38" i="21"/>
  <c r="AL73" i="21" s="1"/>
  <c r="AI35" i="21"/>
  <c r="AP35" i="21"/>
  <c r="Z35" i="21"/>
  <c r="AO35" i="21"/>
  <c r="AO73" i="21" s="1"/>
  <c r="Y35" i="21"/>
  <c r="W44" i="21"/>
  <c r="AT35" i="21"/>
  <c r="AQ38" i="21"/>
  <c r="AA38" i="21"/>
  <c r="AV35" i="21"/>
  <c r="AN35" i="21"/>
  <c r="AF35" i="21"/>
  <c r="AN44" i="21"/>
  <c r="AS41" i="21"/>
  <c r="AC41" i="21"/>
  <c r="AU35" i="21"/>
  <c r="AM35" i="21"/>
  <c r="AM73" i="21" s="1"/>
  <c r="AE35" i="21"/>
  <c r="AE73" i="21" s="1"/>
  <c r="AD35" i="21"/>
  <c r="AF47" i="21"/>
  <c r="AD44" i="21"/>
  <c r="Y23" i="21"/>
  <c r="AP41" i="21"/>
  <c r="AM38" i="21"/>
  <c r="AD29" i="21"/>
  <c r="AN23" i="21"/>
  <c r="AF23" i="21"/>
  <c r="AT38" i="21"/>
  <c r="AT73" i="21" s="1"/>
  <c r="AU23" i="21"/>
  <c r="AM23" i="21"/>
  <c r="AE23" i="21"/>
  <c r="W23" i="21"/>
  <c r="AK38" i="21"/>
  <c r="AR29" i="21"/>
  <c r="AT23" i="21"/>
  <c r="AL23" i="21"/>
  <c r="AD23" i="21"/>
  <c r="V23" i="21"/>
  <c r="AJ47" i="21"/>
  <c r="AR38" i="21"/>
  <c r="AJ38" i="21"/>
  <c r="AI29" i="21"/>
  <c r="AI73" i="21" s="1"/>
  <c r="AS23" i="21"/>
  <c r="AK23" i="21"/>
  <c r="U23" i="21"/>
  <c r="AQ32" i="21"/>
  <c r="W47" i="21"/>
  <c r="AK32" i="21"/>
  <c r="AR23" i="21"/>
  <c r="AJ23" i="21"/>
  <c r="AB23" i="21"/>
  <c r="Z23" i="21"/>
  <c r="AG47" i="21"/>
  <c r="AZ47" i="21" s="1"/>
  <c r="BB47" i="21" s="1"/>
  <c r="V47" i="21"/>
  <c r="AG29" i="21"/>
  <c r="Y29" i="21"/>
  <c r="Y73" i="21" s="1"/>
  <c r="AQ23" i="21"/>
  <c r="AH23" i="21"/>
  <c r="AZ22" i="21"/>
  <c r="BB22" i="21" s="1"/>
  <c r="AZ32" i="21"/>
  <c r="BB32" i="21" s="1"/>
  <c r="AE72" i="21"/>
  <c r="AR67" i="21"/>
  <c r="AR72" i="21" s="1"/>
  <c r="Z67" i="21"/>
  <c r="Z72" i="21" s="1"/>
  <c r="AG67" i="21"/>
  <c r="AG72" i="21" s="1"/>
  <c r="Z41" i="22"/>
  <c r="AU67" i="21"/>
  <c r="AU72" i="21" s="1"/>
  <c r="W67" i="21"/>
  <c r="AD67" i="21"/>
  <c r="AD72" i="21" s="1"/>
  <c r="AK67" i="21"/>
  <c r="AN67" i="21"/>
  <c r="AN72" i="21" s="1"/>
  <c r="J41" i="7"/>
  <c r="AN73" i="21" l="1"/>
  <c r="W73" i="21"/>
  <c r="AQ73" i="21"/>
  <c r="AZ67" i="21"/>
  <c r="BB67" i="21" s="1"/>
  <c r="AG73" i="21"/>
  <c r="AP73" i="21"/>
  <c r="AZ41" i="21"/>
  <c r="BB41" i="21" s="1"/>
  <c r="AZ56" i="21"/>
  <c r="BB56" i="21" s="1"/>
  <c r="AZ35" i="21"/>
  <c r="BB35" i="21" s="1"/>
  <c r="AZ38" i="21"/>
  <c r="BB38" i="21" s="1"/>
  <c r="U73" i="21"/>
  <c r="W72" i="21"/>
  <c r="AZ72" i="21" s="1"/>
  <c r="AZ50" i="21"/>
  <c r="BB50" i="21" s="1"/>
  <c r="AH73" i="21"/>
  <c r="AZ26" i="21"/>
  <c r="BB26" i="21" s="1"/>
  <c r="Z68" i="21"/>
  <c r="Z73" i="21" s="1"/>
  <c r="AG68" i="21"/>
  <c r="AN68" i="21"/>
  <c r="AU68" i="21"/>
  <c r="AU73" i="21" s="1"/>
  <c r="W68" i="21"/>
  <c r="AD68" i="21"/>
  <c r="AD73" i="21" s="1"/>
  <c r="AK68" i="21"/>
  <c r="AK73" i="21" s="1"/>
  <c r="AR68" i="21"/>
  <c r="AZ23" i="21"/>
  <c r="BB23" i="21" s="1"/>
  <c r="AZ29" i="21"/>
  <c r="BB29" i="21" s="1"/>
  <c r="X73" i="21"/>
  <c r="AF73" i="21"/>
  <c r="AV73" i="21"/>
  <c r="AR73" i="21"/>
  <c r="AA73" i="21"/>
  <c r="AZ44" i="21"/>
  <c r="BB44" i="21" s="1"/>
  <c r="AZ68" i="21" l="1"/>
  <c r="BB68" i="21" s="1"/>
  <c r="AZ73" i="21"/>
</calcChain>
</file>

<file path=xl/sharedStrings.xml><?xml version="1.0" encoding="utf-8"?>
<sst xmlns="http://schemas.openxmlformats.org/spreadsheetml/2006/main" count="4156" uniqueCount="1123">
  <si>
    <t>（別紙１－３）</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</si>
  <si>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5"/>
  </si>
  <si>
    <t>事 業 所 番 号</t>
  </si>
  <si>
    <t>提供サービス</t>
  </si>
  <si>
    <t>施設等の区分</t>
  </si>
  <si>
    <t>人員配置区分</t>
  </si>
  <si>
    <t>そ　 　　の　 　　他　　 　該　　 　当　　 　す 　　　る 　　　体 　　　制 　　　等</t>
  </si>
  <si>
    <t>LIFEへの登録</t>
    <rPh sb="6" eb="8">
      <t>トウロク</t>
    </rPh>
    <phoneticPr fontId="5"/>
  </si>
  <si>
    <t>割 引</t>
  </si>
  <si>
    <t>職員の欠員による減算の状況</t>
  </si>
  <si>
    <t>□</t>
  </si>
  <si>
    <t>１ なし</t>
  </si>
  <si>
    <t>１　なし</t>
  </si>
  <si>
    <t>高齢者虐待防止措置実施の有無</t>
  </si>
  <si>
    <t>１ 減算型</t>
  </si>
  <si>
    <t>２ 基準型</t>
  </si>
  <si>
    <t>２　あり</t>
  </si>
  <si>
    <t>業務継続計画策定の有無</t>
  </si>
  <si>
    <t>２ あり</t>
  </si>
  <si>
    <t>１ 対応不可</t>
    <rPh sb="2" eb="4">
      <t>タイオウ</t>
    </rPh>
    <rPh sb="4" eb="6">
      <t>フカ</t>
    </rPh>
    <phoneticPr fontId="5"/>
  </si>
  <si>
    <t>２ 対応可</t>
  </si>
  <si>
    <t>２ 加算Ⅰ</t>
  </si>
  <si>
    <t>３ 加算Ⅱ</t>
  </si>
  <si>
    <t>若年性認知症利用者受入加算</t>
    <rPh sb="0" eb="3">
      <t>ジャクネンセイ</t>
    </rPh>
    <rPh sb="3" eb="6">
      <t>ニンチショウ</t>
    </rPh>
    <rPh sb="6" eb="9">
      <t>リヨウシャ</t>
    </rPh>
    <rPh sb="9" eb="11">
      <t>ウケイレ</t>
    </rPh>
    <rPh sb="11" eb="13">
      <t>カサン</t>
    </rPh>
    <phoneticPr fontId="5"/>
  </si>
  <si>
    <t>科学的介護推進体制加算</t>
    <rPh sb="0" eb="3">
      <t>カガクテキ</t>
    </rPh>
    <rPh sb="3" eb="5">
      <t>カイゴ</t>
    </rPh>
    <rPh sb="5" eb="7">
      <t>スイシン</t>
    </rPh>
    <rPh sb="7" eb="9">
      <t>タイセイ</t>
    </rPh>
    <rPh sb="9" eb="11">
      <t>カサン</t>
    </rPh>
    <phoneticPr fontId="5"/>
  </si>
  <si>
    <t>サービス提供体制強化加算</t>
    <rPh sb="4" eb="6">
      <t>テイキョウ</t>
    </rPh>
    <rPh sb="6" eb="8">
      <t>タイセイ</t>
    </rPh>
    <rPh sb="8" eb="10">
      <t>キョウカ</t>
    </rPh>
    <rPh sb="10" eb="12">
      <t>カサン</t>
    </rPh>
    <phoneticPr fontId="5"/>
  </si>
  <si>
    <t>６ 加算Ⅰ</t>
  </si>
  <si>
    <t>５ 加算Ⅱ</t>
  </si>
  <si>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</si>
  <si>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</si>
  <si>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10　「その他該当する体制等」欄で人員配置に係る加算（減算）の届出については、それぞれ加算（減算）の要件となる職員の配置状況や勤務体制がわかる書類を添付してください。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</si>
  <si>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</si>
  <si>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</si>
  <si>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12 「生活相談員配置等加算」については、「生活相談員配置等加算に係る届出書」（別紙21）を添付してください。</t>
  </si>
  <si>
    <t>　　　24 「職員の欠員による減算の状況」については、以下の要領で記載してください。</t>
  </si>
  <si>
    <t>　　　30 「高齢者施設等感染対策向上加算Ⅰ」 「高齢者施設等感染対策向上加算Ⅱ」については、「高齢者施設等感染対策向上加算に係る届出書」（別紙35）を添付してください。</t>
  </si>
  <si>
    <t>　　　31 「生産性向上推進体制加算」については、「生産性向上推進体制加算に係る届出書」（別紙28）を添付してください。</t>
  </si>
  <si>
    <t>夜間勤務条件基準</t>
  </si>
  <si>
    <t>１ 基準型</t>
    <rPh sb="2" eb="4">
      <t>キジュン</t>
    </rPh>
    <rPh sb="4" eb="5">
      <t>ガタ</t>
    </rPh>
    <phoneticPr fontId="5"/>
  </si>
  <si>
    <t>６ 減算型</t>
    <rPh sb="2" eb="4">
      <t>ゲンサン</t>
    </rPh>
    <rPh sb="4" eb="5">
      <t>ガタ</t>
    </rPh>
    <phoneticPr fontId="5"/>
  </si>
  <si>
    <t>２ 介護従業者</t>
    <rPh sb="2" eb="4">
      <t>カイゴ</t>
    </rPh>
    <rPh sb="4" eb="7">
      <t>ジュウギョウシャ</t>
    </rPh>
    <phoneticPr fontId="5"/>
  </si>
  <si>
    <t>身体拘束廃止取組の有無</t>
  </si>
  <si>
    <t>２ 基準型</t>
    <rPh sb="2" eb="4">
      <t>キジュン</t>
    </rPh>
    <rPh sb="4" eb="5">
      <t>ガタ</t>
    </rPh>
    <phoneticPr fontId="5"/>
  </si>
  <si>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5"/>
  </si>
  <si>
    <t>夜間支援体制加算</t>
    <rPh sb="0" eb="2">
      <t>ヤカン</t>
    </rPh>
    <rPh sb="2" eb="4">
      <t>シエン</t>
    </rPh>
    <rPh sb="4" eb="6">
      <t>タイセイ</t>
    </rPh>
    <rPh sb="6" eb="8">
      <t>カサン</t>
    </rPh>
    <phoneticPr fontId="5"/>
  </si>
  <si>
    <t>利用者の入院期間中の体制</t>
    <rPh sb="0" eb="3">
      <t>リヨウシャ</t>
    </rPh>
    <rPh sb="4" eb="6">
      <t>ニュウイン</t>
    </rPh>
    <rPh sb="6" eb="8">
      <t>キカン</t>
    </rPh>
    <rPh sb="8" eb="9">
      <t>チュウ</t>
    </rPh>
    <rPh sb="10" eb="12">
      <t>タイセイ</t>
    </rPh>
    <phoneticPr fontId="5"/>
  </si>
  <si>
    <t>看取り介護加算</t>
    <rPh sb="0" eb="2">
      <t>ミト</t>
    </rPh>
    <rPh sb="3" eb="5">
      <t>カイゴ</t>
    </rPh>
    <rPh sb="5" eb="7">
      <t>カサン</t>
    </rPh>
    <phoneticPr fontId="5"/>
  </si>
  <si>
    <t>認知症対応型</t>
  </si>
  <si>
    <t>１　Ⅰ型</t>
  </si>
  <si>
    <t>医療連携体制加算Ⅰ</t>
    <rPh sb="6" eb="8">
      <t>カサン</t>
    </rPh>
    <phoneticPr fontId="5"/>
  </si>
  <si>
    <t>２ 加算Ⅰイ</t>
  </si>
  <si>
    <t>共同生活介護</t>
  </si>
  <si>
    <t>２　Ⅱ型</t>
  </si>
  <si>
    <t>医療連携体制加算Ⅱ</t>
    <rPh sb="6" eb="8">
      <t>カサン</t>
    </rPh>
    <phoneticPr fontId="5"/>
  </si>
  <si>
    <t>３　 サテライト型Ⅰ型</t>
  </si>
  <si>
    <t>認知症専門ケア加算</t>
    <rPh sb="0" eb="3">
      <t>ニンチショウ</t>
    </rPh>
    <rPh sb="3" eb="5">
      <t>センモン</t>
    </rPh>
    <rPh sb="7" eb="9">
      <t>カサン</t>
    </rPh>
    <phoneticPr fontId="5"/>
  </si>
  <si>
    <t>４ 　サテライト型Ⅱ型</t>
  </si>
  <si>
    <t>認知症チームケア推進加算</t>
  </si>
  <si>
    <t>高齢者施設等感染対策向上加算Ⅰ</t>
  </si>
  <si>
    <t>高齢者施設等感染対策向上加算Ⅱ</t>
  </si>
  <si>
    <t>生産性向上推進体制加算</t>
  </si>
  <si>
    <t>７ 加算Ⅲ</t>
  </si>
  <si>
    <t>３ 加算Ⅰロ</t>
  </si>
  <si>
    <t>４ 加算Ⅰハ</t>
  </si>
  <si>
    <t>（短期利用型）</t>
  </si>
  <si>
    <t>介護予防認知症対応型</t>
  </si>
  <si>
    <t>利用者の入院期間中の体制</t>
    <rPh sb="0" eb="3">
      <t>リヨウシャ</t>
    </rPh>
    <rPh sb="4" eb="6">
      <t>ニュウイン</t>
    </rPh>
    <rPh sb="6" eb="9">
      <t>キカンチュウ</t>
    </rPh>
    <rPh sb="10" eb="12">
      <t>タイセイ</t>
    </rPh>
    <phoneticPr fontId="5"/>
  </si>
  <si>
    <t>（別紙３－２）</t>
    <rPh sb="1" eb="3">
      <t>ベッシ</t>
    </rPh>
    <phoneticPr fontId="5"/>
  </si>
  <si>
    <t>受付番号</t>
  </si>
  <si>
    <t>介護給付費算定に係る体制等に関する進達書</t>
    <rPh sb="17" eb="19">
      <t>シンタツ</t>
    </rPh>
    <phoneticPr fontId="5"/>
  </si>
  <si>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5"/>
  </si>
  <si>
    <t>令和</t>
    <rPh sb="0" eb="2">
      <t>レイワ</t>
    </rPh>
    <phoneticPr fontId="5"/>
  </si>
  <si>
    <t>年</t>
    <rPh sb="0" eb="1">
      <t>ネン</t>
    </rPh>
    <phoneticPr fontId="5"/>
  </si>
  <si>
    <t>月</t>
    <rPh sb="0" eb="1">
      <t>ゲツ</t>
    </rPh>
    <phoneticPr fontId="5"/>
  </si>
  <si>
    <t>殿</t>
    <rPh sb="0" eb="1">
      <t>ドノ</t>
    </rPh>
    <phoneticPr fontId="5"/>
  </si>
  <si>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5"/>
  </si>
  <si>
    <t>届　出　者</t>
  </si>
  <si>
    <t>フリガナ</t>
  </si>
  <si>
    <t>名　　称</t>
  </si>
  <si>
    <t>主たる事務所の所在地</t>
  </si>
  <si>
    <t>(郵便番号</t>
  </si>
  <si>
    <t>ー</t>
  </si>
  <si>
    <t>）</t>
  </si>
  <si>
    <t>　　　　　</t>
  </si>
  <si>
    <t>県</t>
    <rPh sb="0" eb="1">
      <t>ケン</t>
    </rPh>
    <phoneticPr fontId="5"/>
  </si>
  <si>
    <t>群市</t>
    <rPh sb="0" eb="1">
      <t>グン</t>
    </rPh>
    <rPh sb="1" eb="2">
      <t>シ</t>
    </rPh>
    <phoneticPr fontId="5"/>
  </si>
  <si>
    <t>　(ビルの名称等)</t>
  </si>
  <si>
    <t>連 絡 先</t>
  </si>
  <si>
    <t>電話番号</t>
  </si>
  <si>
    <t>FAX番号</t>
  </si>
  <si>
    <t>法人である場合その種別</t>
    <rPh sb="5" eb="7">
      <t>バアイ</t>
    </rPh>
    <phoneticPr fontId="5"/>
  </si>
  <si>
    <t>法人所轄庁</t>
  </si>
  <si>
    <t>代表者の職・氏名</t>
  </si>
  <si>
    <t>職名</t>
  </si>
  <si>
    <t>氏名</t>
  </si>
  <si>
    <t>代表者の住所</t>
  </si>
  <si>
    <t>事業所の状況</t>
  </si>
  <si>
    <t>事業所・施設の名称</t>
  </si>
  <si>
    <t>主たる事業所の所在地</t>
    <rPh sb="3" eb="6">
      <t>ジギョウショ</t>
    </rPh>
    <phoneticPr fontId="5"/>
  </si>
  <si>
    <t>主たる事業所の所在地以外の場所で一部実施する場合の出張所等の所在地</t>
  </si>
  <si>
    <t>管理者の氏名</t>
  </si>
  <si>
    <t>管理者の住所</t>
  </si>
  <si>
    <t>届出を行う事業所の状況</t>
    <rPh sb="9" eb="11">
      <t>ジョウキョウ</t>
    </rPh>
    <phoneticPr fontId="5"/>
  </si>
  <si>
    <t>同一所在地において行う　　　　　　　　　　　　　　　事業等の種類</t>
  </si>
  <si>
    <t>実施事業</t>
  </si>
  <si>
    <t>指定年</t>
    <rPh sb="0" eb="2">
      <t>シテイ</t>
    </rPh>
    <rPh sb="2" eb="3">
      <t>ネン</t>
    </rPh>
    <phoneticPr fontId="5"/>
  </si>
  <si>
    <t>異動等の区分</t>
  </si>
  <si>
    <t>異動（予定）</t>
  </si>
  <si>
    <t>異動項目</t>
  </si>
  <si>
    <t>市町村が定める単位の有無</t>
    <rPh sb="0" eb="3">
      <t>シチョウソン</t>
    </rPh>
    <rPh sb="4" eb="5">
      <t>サダ</t>
    </rPh>
    <rPh sb="7" eb="9">
      <t>タンイ</t>
    </rPh>
    <rPh sb="10" eb="12">
      <t>ウム</t>
    </rPh>
    <phoneticPr fontId="5"/>
  </si>
  <si>
    <t>月日</t>
    <rPh sb="0" eb="2">
      <t>ガッピ</t>
    </rPh>
    <phoneticPr fontId="5"/>
  </si>
  <si>
    <t>年月日</t>
    <rPh sb="0" eb="3">
      <t>ネンガッピ</t>
    </rPh>
    <phoneticPr fontId="5"/>
  </si>
  <si>
    <t>(※変更の場合)</t>
    <rPh sb="2" eb="4">
      <t>ヘンコウ</t>
    </rPh>
    <rPh sb="5" eb="7">
      <t>バアイ</t>
    </rPh>
    <phoneticPr fontId="5"/>
  </si>
  <si>
    <t>(市町村記載)</t>
    <rPh sb="1" eb="4">
      <t>シチョウソン</t>
    </rPh>
    <rPh sb="4" eb="6">
      <t>キサイ</t>
    </rPh>
    <phoneticPr fontId="5"/>
  </si>
  <si>
    <t>地域密着型サービス</t>
  </si>
  <si>
    <t>夜間対応型訪問介護</t>
    <rPh sb="0" eb="2">
      <t>ヤカン</t>
    </rPh>
    <rPh sb="2" eb="5">
      <t>タイオウガタ</t>
    </rPh>
    <phoneticPr fontId="5"/>
  </si>
  <si>
    <t>1新規</t>
  </si>
  <si>
    <t>2変更</t>
  </si>
  <si>
    <t>3終了</t>
  </si>
  <si>
    <t>1 有</t>
    <rPh sb="2" eb="3">
      <t>ア</t>
    </rPh>
    <phoneticPr fontId="5"/>
  </si>
  <si>
    <t>地域密着型通所介護</t>
    <rPh sb="0" eb="2">
      <t>チイキ</t>
    </rPh>
    <rPh sb="2" eb="4">
      <t>ミッチャク</t>
    </rPh>
    <rPh sb="4" eb="5">
      <t>ガタ</t>
    </rPh>
    <rPh sb="5" eb="7">
      <t>ツウショ</t>
    </rPh>
    <rPh sb="7" eb="9">
      <t>カイゴ</t>
    </rPh>
    <phoneticPr fontId="5"/>
  </si>
  <si>
    <t>療養通所介護</t>
    <rPh sb="0" eb="2">
      <t>リョウヨウ</t>
    </rPh>
    <rPh sb="2" eb="4">
      <t>ツウショ</t>
    </rPh>
    <rPh sb="4" eb="6">
      <t>カイゴ</t>
    </rPh>
    <phoneticPr fontId="5"/>
  </si>
  <si>
    <t>認知症対応型通所介護</t>
    <rPh sb="0" eb="3">
      <t>ニンチショウ</t>
    </rPh>
    <rPh sb="3" eb="6">
      <t>タイオウガタ</t>
    </rPh>
    <rPh sb="6" eb="8">
      <t>ツウショ</t>
    </rPh>
    <rPh sb="8" eb="10">
      <t>カイゴ</t>
    </rPh>
    <phoneticPr fontId="5"/>
  </si>
  <si>
    <t>小規模多機能型居宅介護</t>
    <rPh sb="0" eb="3">
      <t>ショウキボ</t>
    </rPh>
    <rPh sb="3" eb="6">
      <t>タキノウ</t>
    </rPh>
    <rPh sb="6" eb="7">
      <t>ガタ</t>
    </rPh>
    <rPh sb="7" eb="9">
      <t>キョタク</t>
    </rPh>
    <rPh sb="9" eb="11">
      <t>カイゴ</t>
    </rPh>
    <phoneticPr fontId="5"/>
  </si>
  <si>
    <t>認知症対応型共同生活介護</t>
    <rPh sb="0" eb="3">
      <t>ニンチショウ</t>
    </rPh>
    <rPh sb="3" eb="6">
      <t>タイオウガタ</t>
    </rPh>
    <rPh sb="6" eb="8">
      <t>キョウドウ</t>
    </rPh>
    <rPh sb="8" eb="10">
      <t>セイカツ</t>
    </rPh>
    <rPh sb="10" eb="12">
      <t>カイゴ</t>
    </rPh>
    <phoneticPr fontId="5"/>
  </si>
  <si>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5"/>
  </si>
  <si>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</si>
  <si>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</si>
  <si>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</si>
  <si>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介護予防認知症対応型通所介護</t>
    <rPh sb="0" eb="2">
      <t>カイゴ</t>
    </rPh>
    <rPh sb="2" eb="4">
      <t>ヨボウ</t>
    </rPh>
    <rPh sb="4" eb="7">
      <t>ニンチショウ</t>
    </rPh>
    <rPh sb="7" eb="10">
      <t>タイオウガタ</t>
    </rPh>
    <rPh sb="10" eb="12">
      <t>ツウショ</t>
    </rPh>
    <phoneticPr fontId="5"/>
  </si>
  <si>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5"/>
  </si>
  <si>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5"/>
  </si>
  <si>
    <t>居宅介護支援</t>
    <rPh sb="0" eb="2">
      <t>キョタク</t>
    </rPh>
    <phoneticPr fontId="5"/>
  </si>
  <si>
    <t>介護予防支援</t>
    <rPh sb="0" eb="2">
      <t>カイゴ</t>
    </rPh>
    <rPh sb="2" eb="4">
      <t>ヨボウ</t>
    </rPh>
    <phoneticPr fontId="5"/>
  </si>
  <si>
    <t>地域密着型サービス事業所番号等</t>
    <rPh sb="0" eb="2">
      <t>チイキ</t>
    </rPh>
    <rPh sb="2" eb="5">
      <t>ミッチャクガタ</t>
    </rPh>
    <rPh sb="9" eb="12">
      <t>ジギョウショ</t>
    </rPh>
    <rPh sb="12" eb="14">
      <t>バンゴウ</t>
    </rPh>
    <rPh sb="14" eb="15">
      <t>トウ</t>
    </rPh>
    <phoneticPr fontId="5"/>
  </si>
  <si>
    <t>指定を受けている市町村</t>
    <rPh sb="0" eb="2">
      <t>シテイ</t>
    </rPh>
    <rPh sb="3" eb="4">
      <t>ウ</t>
    </rPh>
    <rPh sb="8" eb="11">
      <t>シチョウソン</t>
    </rPh>
    <phoneticPr fontId="5"/>
  </si>
  <si>
    <t>介護保険事業所番号</t>
  </si>
  <si>
    <t>（指定を受けている場合）</t>
    <rPh sb="1" eb="3">
      <t>シテイ</t>
    </rPh>
    <rPh sb="4" eb="5">
      <t>ウ</t>
    </rPh>
    <rPh sb="9" eb="11">
      <t>バアイ</t>
    </rPh>
    <phoneticPr fontId="5"/>
  </si>
  <si>
    <t>既に指定等を受けている事業</t>
    <rPh sb="0" eb="1">
      <t>スデ</t>
    </rPh>
    <rPh sb="2" eb="4">
      <t>シテイ</t>
    </rPh>
    <rPh sb="4" eb="5">
      <t>トウ</t>
    </rPh>
    <rPh sb="6" eb="7">
      <t>ウ</t>
    </rPh>
    <rPh sb="11" eb="13">
      <t>ジギョウ</t>
    </rPh>
    <phoneticPr fontId="5"/>
  </si>
  <si>
    <t>医療機関コード等</t>
    <rPh sb="0" eb="2">
      <t>イリョウ</t>
    </rPh>
    <rPh sb="2" eb="4">
      <t>キカン</t>
    </rPh>
    <rPh sb="7" eb="8">
      <t>トウ</t>
    </rPh>
    <phoneticPr fontId="5"/>
  </si>
  <si>
    <t>特記事項</t>
  </si>
  <si>
    <t>変　更　前</t>
  </si>
  <si>
    <t>変　更　後</t>
    <rPh sb="4" eb="5">
      <t>ゴ</t>
    </rPh>
    <phoneticPr fontId="5"/>
  </si>
  <si>
    <t>関係書類</t>
  </si>
  <si>
    <t>別添のとおり</t>
  </si>
  <si>
    <t>備考1　「受付番号」欄には記載しないでください。</t>
    <rPh sb="7" eb="9">
      <t>バンゴウ</t>
    </rPh>
    <phoneticPr fontId="5"/>
  </si>
  <si>
    <t>　　2　「法人である場合その種別」欄は、申請者が法人である場合に、「社会福祉法人」「医療法人」「社団法人」</t>
    <rPh sb="10" eb="12">
      <t>バアイ</t>
    </rPh>
    <phoneticPr fontId="5"/>
  </si>
  <si>
    <t>　　　「財団法人」「株式会社」「有限会社」等の別を記入してください。</t>
    <rPh sb="7" eb="8">
      <t>ジン</t>
    </rPh>
    <rPh sb="10" eb="12">
      <t>カブシキ</t>
    </rPh>
    <rPh sb="12" eb="14">
      <t>カイシャ</t>
    </rPh>
    <phoneticPr fontId="5"/>
  </si>
  <si>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</si>
  <si>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</si>
  <si>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「異動等の区分」欄には、今回届出を行う事業所について該当する数字の横の□を■にしてください。</t>
  </si>
  <si>
    <t>　　6　「異動項目」欄には、(別紙1－３)「介護給付費算定に係る体制等状況一覧表」に掲げる項目（施設等の区分、</t>
  </si>
  <si>
    <t>人員配置区分、その他該当する体制等、割引）を記載してください。</t>
  </si>
  <si>
    <t>　　7　「特記事項」欄には、異動の状況について具体的に記載してください。</t>
  </si>
  <si>
    <t>　　8　「主たる事業所の所在地以外の場所で一部実施する場合の出張所等の所在地」について、複数の出張所等を</t>
  </si>
  <si>
    <t>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</si>
  <si>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</si>
  <si>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</si>
  <si>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</si>
  <si>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</si>
  <si>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</si>
  <si>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</si>
  <si>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</si>
  <si>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</si>
  <si>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（別紙５ー２）</t>
  </si>
  <si>
    <t>日</t>
    <rPh sb="0" eb="1">
      <t>ヒ</t>
    </rPh>
    <phoneticPr fontId="5"/>
  </si>
  <si>
    <t>事業所・施設名</t>
    <rPh sb="0" eb="3">
      <t>ジギョウショ</t>
    </rPh>
    <rPh sb="4" eb="6">
      <t>シセツ</t>
    </rPh>
    <rPh sb="6" eb="7">
      <t>メイ</t>
    </rPh>
    <phoneticPr fontId="5"/>
  </si>
  <si>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5"/>
  </si>
  <si>
    <t>　1　割引率等</t>
    <rPh sb="3" eb="6">
      <t>ワリビキリツ</t>
    </rPh>
    <rPh sb="6" eb="7">
      <t>トウ</t>
    </rPh>
    <phoneticPr fontId="5"/>
  </si>
  <si>
    <t>事業所番号</t>
    <rPh sb="0" eb="3">
      <t>ジギョウショ</t>
    </rPh>
    <rPh sb="3" eb="5">
      <t>バンゴウ</t>
    </rPh>
    <phoneticPr fontId="5"/>
  </si>
  <si>
    <t>サービスの種類</t>
    <rPh sb="5" eb="7">
      <t>シュルイ</t>
    </rPh>
    <phoneticPr fontId="5"/>
  </si>
  <si>
    <t>割引率</t>
    <rPh sb="0" eb="2">
      <t>ワリビキ</t>
    </rPh>
    <rPh sb="2" eb="3">
      <t>リツ</t>
    </rPh>
    <phoneticPr fontId="5"/>
  </si>
  <si>
    <t>適用条件</t>
    <rPh sb="0" eb="2">
      <t>テキヨウ</t>
    </rPh>
    <rPh sb="2" eb="4">
      <t>ジョウケン</t>
    </rPh>
    <phoneticPr fontId="5"/>
  </si>
  <si>
    <t>％</t>
  </si>
  <si>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5"/>
  </si>
  <si>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5"/>
  </si>
  <si>
    <t>介護予防認知症対応型
通所介護</t>
    <rPh sb="0" eb="2">
      <t>カイゴ</t>
    </rPh>
    <rPh sb="2" eb="4">
      <t>ヨボウ</t>
    </rPh>
    <rPh sb="4" eb="7">
      <t>ニンチショウ</t>
    </rPh>
    <rPh sb="7" eb="10">
      <t>タイオウガタ</t>
    </rPh>
    <rPh sb="11" eb="13">
      <t>ツウショ</t>
    </rPh>
    <rPh sb="13" eb="15">
      <t>カイゴ</t>
    </rPh>
    <phoneticPr fontId="5"/>
  </si>
  <si>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5"/>
  </si>
  <si>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5"/>
  </si>
  <si>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5"/>
  </si>
  <si>
    <t>　　記載してください。</t>
  </si>
  <si>
    <t>　2　適用開始年月日</t>
    <rPh sb="3" eb="5">
      <t>テキヨウ</t>
    </rPh>
    <rPh sb="5" eb="7">
      <t>カイシ</t>
    </rPh>
    <rPh sb="7" eb="10">
      <t>ネンガッピ</t>
    </rPh>
    <phoneticPr fontId="5"/>
  </si>
  <si>
    <t>月</t>
    <rPh sb="0" eb="1">
      <t>ガツ</t>
    </rPh>
    <phoneticPr fontId="5"/>
  </si>
  <si>
    <t>日</t>
    <rPh sb="0" eb="1">
      <t>ニチ</t>
    </rPh>
    <phoneticPr fontId="5"/>
  </si>
  <si>
    <t>（別紙６）</t>
  </si>
  <si>
    <t>　平面図</t>
    <rPh sb="1" eb="4">
      <t>ヘイメンズ</t>
    </rPh>
    <phoneticPr fontId="5"/>
  </si>
  <si>
    <t>　事業所・施設の名称</t>
    <rPh sb="1" eb="4">
      <t>ジギョウショ</t>
    </rPh>
    <rPh sb="5" eb="7">
      <t>シセツ</t>
    </rPh>
    <rPh sb="8" eb="10">
      <t>メイショウ</t>
    </rPh>
    <phoneticPr fontId="5"/>
  </si>
  <si>
    <t>「該当する体制等　ー　　　　　　　　」</t>
    <rPh sb="1" eb="3">
      <t>ガイトウ</t>
    </rPh>
    <rPh sb="5" eb="7">
      <t>タイセイ</t>
    </rPh>
    <rPh sb="7" eb="8">
      <t>トウ</t>
    </rPh>
    <phoneticPr fontId="5"/>
  </si>
  <si>
    <t>展示コーナー</t>
    <rPh sb="0" eb="2">
      <t>テンジ</t>
    </rPh>
    <phoneticPr fontId="5"/>
  </si>
  <si>
    <t xml:space="preserve"> 調理室</t>
    <rPh sb="1" eb="4">
      <t>チョウリシツ</t>
    </rPh>
    <phoneticPr fontId="5"/>
  </si>
  <si>
    <t xml:space="preserve"> 談話室</t>
    <rPh sb="1" eb="4">
      <t>ダンワシツ</t>
    </rPh>
    <phoneticPr fontId="5"/>
  </si>
  <si>
    <t xml:space="preserve"> 相談室</t>
    <rPh sb="1" eb="3">
      <t>ソウダン</t>
    </rPh>
    <rPh sb="3" eb="4">
      <t>シツ</t>
    </rPh>
    <phoneticPr fontId="5"/>
  </si>
  <si>
    <t>　診察室</t>
    <rPh sb="1" eb="4">
      <t>シンサツシツ</t>
    </rPh>
    <phoneticPr fontId="5"/>
  </si>
  <si>
    <t>㎡</t>
  </si>
  <si>
    <t>玄関ホール</t>
    <rPh sb="0" eb="2">
      <t>ゲンカン</t>
    </rPh>
    <phoneticPr fontId="5"/>
  </si>
  <si>
    <t>　調剤室</t>
    <rPh sb="1" eb="3">
      <t>チョウザイ</t>
    </rPh>
    <rPh sb="3" eb="4">
      <t>シツ</t>
    </rPh>
    <phoneticPr fontId="5"/>
  </si>
  <si>
    <t>機能訓練室</t>
    <rPh sb="0" eb="2">
      <t>キノウ</t>
    </rPh>
    <rPh sb="2" eb="4">
      <t>クンレン</t>
    </rPh>
    <rPh sb="4" eb="5">
      <t>シツ</t>
    </rPh>
    <phoneticPr fontId="5"/>
  </si>
  <si>
    <t>（食堂兼用）</t>
    <rPh sb="1" eb="3">
      <t>ショクドウ</t>
    </rPh>
    <rPh sb="3" eb="5">
      <t>ケンヨウ</t>
    </rPh>
    <phoneticPr fontId="5"/>
  </si>
  <si>
    <t xml:space="preserve"> 便所</t>
    <rPh sb="1" eb="3">
      <t>ベンジョ</t>
    </rPh>
    <phoneticPr fontId="5"/>
  </si>
  <si>
    <t>浴室</t>
    <rPh sb="0" eb="2">
      <t>ヨクシツ</t>
    </rPh>
    <phoneticPr fontId="5"/>
  </si>
  <si>
    <t>事務室</t>
    <rPh sb="0" eb="3">
      <t>ジムシツ</t>
    </rPh>
    <phoneticPr fontId="5"/>
  </si>
  <si>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5"/>
  </si>
  <si>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5"/>
  </si>
  <si>
    <t>（別紙７）</t>
  </si>
  <si>
    <t>従業者の勤務の体制及び勤務形態一覧表　（　　　　年　　　月分）</t>
  </si>
  <si>
    <t>サービス種類（　　　　　　　　　　　　　　　　　　　　　）</t>
  </si>
  <si>
    <t>事業所・施設名（　　　　　　　　　　　　　　　　　　　　）</t>
  </si>
  <si>
    <t>「人員配置区分―　　型」又は「該当する体制等―　　　　　」</t>
  </si>
  <si>
    <t>［入所（利用）定員（見込）数等　　　　　名］</t>
  </si>
  <si>
    <t>職　種</t>
  </si>
  <si>
    <t>勤務　　　　　　　　　　形態</t>
  </si>
  <si>
    <t>氏　名</t>
  </si>
  <si>
    <t>第1週</t>
  </si>
  <si>
    <t>第2週</t>
  </si>
  <si>
    <t>第3週</t>
  </si>
  <si>
    <t>第4週</t>
  </si>
  <si>
    <t>4週の　　　　　　　　　　合計</t>
  </si>
  <si>
    <t>週平均　　　　　　　　　の勤務　　　　　　　　　　　　　時間</t>
  </si>
  <si>
    <t>常勤換　　　　　　　　　算後の　　　　　　　　　　　　人数　</t>
    <rPh sb="27" eb="29">
      <t>ニンズウ</t>
    </rPh>
    <phoneticPr fontId="5"/>
  </si>
  <si>
    <t>＊</t>
  </si>
  <si>
    <t>（記載例―1）</t>
  </si>
  <si>
    <t>①</t>
  </si>
  <si>
    <t>③</t>
  </si>
  <si>
    <t>②</t>
  </si>
  <si>
    <t>④</t>
  </si>
  <si>
    <t>（記載例―2）</t>
  </si>
  <si>
    <t>ab</t>
  </si>
  <si>
    <t>cd</t>
  </si>
  <si>
    <t>e</t>
  </si>
  <si>
    <t>（再掲）
夜勤職員</t>
    <rPh sb="1" eb="3">
      <t>サイケイ</t>
    </rPh>
    <rPh sb="5" eb="7">
      <t>ヤキン</t>
    </rPh>
    <rPh sb="7" eb="9">
      <t>ショクイン</t>
    </rPh>
    <phoneticPr fontId="5"/>
  </si>
  <si>
    <t>１日の夜勤の合計時間</t>
    <rPh sb="1" eb="2">
      <t>ニチ</t>
    </rPh>
    <rPh sb="3" eb="5">
      <t>ヤキン</t>
    </rPh>
    <rPh sb="6" eb="8">
      <t>ゴウケイ</t>
    </rPh>
    <rPh sb="8" eb="10">
      <t>ジカン</t>
    </rPh>
    <phoneticPr fontId="5"/>
  </si>
  <si>
    <t>常勤換算後の人数
（16h換算）</t>
    <rPh sb="0" eb="2">
      <t>ジョウキン</t>
    </rPh>
    <rPh sb="2" eb="4">
      <t>カンザン</t>
    </rPh>
    <rPh sb="4" eb="5">
      <t>ウシ</t>
    </rPh>
    <rPh sb="6" eb="8">
      <t>ニンズウ</t>
    </rPh>
    <rPh sb="13" eb="15">
      <t>カンザン</t>
    </rPh>
    <phoneticPr fontId="5"/>
  </si>
  <si>
    <t>＜配置状況＞</t>
  </si>
  <si>
    <t>看護職員：介護職員</t>
  </si>
  <si>
    <t>　（　　　　：　　　　)</t>
  </si>
  <si>
    <t>看護師：准看護師　(日中)</t>
    <rPh sb="2" eb="3">
      <t>シ</t>
    </rPh>
    <rPh sb="7" eb="8">
      <t>シ</t>
    </rPh>
    <phoneticPr fontId="5"/>
  </si>
  <si>
    <t>看護師：准看護師 （夜間）</t>
    <rPh sb="2" eb="3">
      <t>シ</t>
    </rPh>
    <rPh sb="7" eb="8">
      <t>シ</t>
    </rPh>
    <rPh sb="10" eb="12">
      <t>ヤカン</t>
    </rPh>
    <phoneticPr fontId="5"/>
  </si>
  <si>
    <t>備考1　＊欄には、当該月の曜日を記入してください。</t>
  </si>
  <si>
    <t>　　2　「人員配置区分」又は「該当する体制等」欄には、別紙「介護給付費算定に係る体制等状況一覧表」に掲げる人員配置区分の類型又は該当する</t>
  </si>
  <si>
    <t>　　　体制加算の内容をそのまま記載してください。</t>
  </si>
  <si>
    <t>　　3　届出を行う従業者について、4週間分の勤務すべき時間数を記入してください。勤務時間ごとあるいはサービス提供時間単位ごとに区分して</t>
  </si>
  <si>
    <t>　　　番号を付し、その番号を記入してください。</t>
  </si>
  <si>
    <t>　　　　（記載例1―勤務時間 ①8：30～17：00、②16：30～1：00、③0：30～9：00、④休日）</t>
  </si>
  <si>
    <t>　　　　（記載例2―サービス提供時間 a 9：00～12：00、b 13：00～16：00、c 10：30～13：30、d 14：30～17：30、e 休日）</t>
  </si>
  <si>
    <t>　　　　　※複数単位実施の場合、その全てを記入のこと。</t>
  </si>
  <si>
    <t>　　4　届出する従業者の職種ごとに下記の勤務形態の区分の順にまとめて記載し、「週平均の勤務時間」については、職種ごとのAの小計と、</t>
  </si>
  <si>
    <t>　　　Ｂ～Ｄまでを加えた数の小計の行を挿入してください。</t>
  </si>
  <si>
    <t>　　　　　勤務形態の区分　Ａ：常勤で専従　Ｂ：常勤で兼務　Ｃ：常勤以外で専従　Ｄ：常勤以外で兼務</t>
  </si>
  <si>
    <t>　　5　常勤換算が必要なものについては、Ａ～Ｄの「週平均の勤務時間」をすべて足し、常勤の従業者が週に勤務すべき時間数で割って、</t>
  </si>
  <si>
    <t>　　　「常勤換算後の人数」を算出してください。</t>
  </si>
  <si>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5"/>
  </si>
  <si>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5"/>
  </si>
  <si>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5"/>
  </si>
  <si>
    <t>　　7　算出にあたっては、小数点以下第2位を切り捨ててください。</t>
  </si>
  <si>
    <t>　　8　当該事業所・施設に係る組織体制図を添付してください。</t>
  </si>
  <si>
    <t>　　9　各事業所・施設において使用している勤務割表等（変更の届出の場合は変更後の予定勤務割表等）により、届出の対象となる従業者の職種、</t>
  </si>
  <si>
    <t>　　　勤務形態、氏名、当該業務の勤務時間及び看護職員と介護職員の配置状況(関係する場合)が確認できる場合はその書類をもって添付書類として</t>
  </si>
  <si>
    <t>　　　差し支えありません。</t>
  </si>
  <si>
    <r>
      <t>（別紙７－２</t>
    </r>
    <r>
      <rPr>
        <sz val="11"/>
        <color indexed="8"/>
        <rFont val="ＭＳ Ｐゴシック"/>
        <family val="3"/>
        <charset val="128"/>
      </rPr>
      <t>）</t>
    </r>
    <rPh sb="1" eb="3">
      <t>ベッシ</t>
    </rPh>
    <phoneticPr fontId="5"/>
  </si>
  <si>
    <t>有資格者等の割合の参考計算書</t>
    <rPh sb="0" eb="4">
      <t>ユウシカクシャ</t>
    </rPh>
    <rPh sb="4" eb="5">
      <t>トウ</t>
    </rPh>
    <rPh sb="6" eb="8">
      <t>ワリアイ</t>
    </rPh>
    <rPh sb="9" eb="11">
      <t>サンコウ</t>
    </rPh>
    <rPh sb="11" eb="14">
      <t>ケイサンショ</t>
    </rPh>
    <phoneticPr fontId="5"/>
  </si>
  <si>
    <t>事業所名</t>
    <rPh sb="0" eb="3">
      <t>ジギョウショ</t>
    </rPh>
    <rPh sb="3" eb="4">
      <t>メイ</t>
    </rPh>
    <phoneticPr fontId="5"/>
  </si>
  <si>
    <t>サービス種類</t>
    <rPh sb="4" eb="6">
      <t>シュルイ</t>
    </rPh>
    <phoneticPr fontId="5"/>
  </si>
  <si>
    <t>１．割合を計算する職員</t>
    <rPh sb="2" eb="4">
      <t>ワリアイ</t>
    </rPh>
    <rPh sb="5" eb="7">
      <t>ケイサン</t>
    </rPh>
    <rPh sb="9" eb="11">
      <t>ショクイン</t>
    </rPh>
    <phoneticPr fontId="5"/>
  </si>
  <si>
    <t>介護福祉士</t>
    <rPh sb="0" eb="2">
      <t>カイゴ</t>
    </rPh>
    <rPh sb="2" eb="5">
      <t>フクシシ</t>
    </rPh>
    <phoneticPr fontId="5"/>
  </si>
  <si>
    <t>介護職員</t>
  </si>
  <si>
    <t>２．有資格者等の割合の算定期間</t>
    <rPh sb="2" eb="6">
      <t>ユウシカクシャ</t>
    </rPh>
    <rPh sb="6" eb="7">
      <t>トウ</t>
    </rPh>
    <rPh sb="8" eb="10">
      <t>ワリアイ</t>
    </rPh>
    <rPh sb="11" eb="13">
      <t>サンテイ</t>
    </rPh>
    <rPh sb="13" eb="15">
      <t>キカン</t>
    </rPh>
    <phoneticPr fontId="5"/>
  </si>
  <si>
    <t>前年度（３月を除く）</t>
  </si>
  <si>
    <t>実績月数　</t>
    <rPh sb="0" eb="2">
      <t>ジッセキ</t>
    </rPh>
    <rPh sb="2" eb="4">
      <t>ツキスウ</t>
    </rPh>
    <phoneticPr fontId="5"/>
  </si>
  <si>
    <t>３．常勤換算方法による計算</t>
    <rPh sb="2" eb="4">
      <t>ジョウキン</t>
    </rPh>
    <rPh sb="4" eb="6">
      <t>カンサン</t>
    </rPh>
    <rPh sb="6" eb="8">
      <t>ホウホウ</t>
    </rPh>
    <rPh sb="11" eb="13">
      <t>ケイサン</t>
    </rPh>
    <phoneticPr fontId="5"/>
  </si>
  <si>
    <t>前年度（３月を除く）</t>
    <rPh sb="0" eb="3">
      <t>ゼンネンド</t>
    </rPh>
    <rPh sb="5" eb="6">
      <t>ガツ</t>
    </rPh>
    <rPh sb="7" eb="8">
      <t>ノゾ</t>
    </rPh>
    <phoneticPr fontId="5"/>
  </si>
  <si>
    <t>常勤換算人数</t>
    <rPh sb="0" eb="2">
      <t>ジョウキン</t>
    </rPh>
    <rPh sb="2" eb="4">
      <t>カンサン</t>
    </rPh>
    <rPh sb="4" eb="6">
      <t>ニンズウ</t>
    </rPh>
    <phoneticPr fontId="5"/>
  </si>
  <si>
    <t>①常勤職員の
一月あたりの
勤務時間</t>
    <rPh sb="1" eb="3">
      <t>ジョウキン</t>
    </rPh>
    <rPh sb="3" eb="5">
      <t>ショクイン</t>
    </rPh>
    <rPh sb="7" eb="8">
      <t>ヒト</t>
    </rPh>
    <rPh sb="8" eb="9">
      <t>ツキ</t>
    </rPh>
    <rPh sb="14" eb="16">
      <t>キンム</t>
    </rPh>
    <rPh sb="16" eb="18">
      <t>ジカン</t>
    </rPh>
    <phoneticPr fontId="5"/>
  </si>
  <si>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5"/>
  </si>
  <si>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5"/>
  </si>
  <si>
    <t>④非常勤の職員の
勤務延時間数</t>
    <rPh sb="1" eb="4">
      <t>ヒジョウキン</t>
    </rPh>
    <rPh sb="5" eb="7">
      <t>ショクイン</t>
    </rPh>
    <rPh sb="9" eb="11">
      <t>キンム</t>
    </rPh>
    <rPh sb="11" eb="12">
      <t>ノ</t>
    </rPh>
    <rPh sb="12" eb="15">
      <t>ジカンスウ</t>
    </rPh>
    <phoneticPr fontId="5"/>
  </si>
  <si>
    <t>令和　　年</t>
    <rPh sb="0" eb="2">
      <t>レイワ</t>
    </rPh>
    <rPh sb="4" eb="5">
      <t>ネン</t>
    </rPh>
    <phoneticPr fontId="5"/>
  </si>
  <si>
    <t>時間</t>
    <rPh sb="0" eb="2">
      <t>ジカン</t>
    </rPh>
    <phoneticPr fontId="5"/>
  </si>
  <si>
    <t>人</t>
    <rPh sb="0" eb="1">
      <t>ニン</t>
    </rPh>
    <phoneticPr fontId="5"/>
  </si>
  <si>
    <t>分子</t>
    <rPh sb="0" eb="2">
      <t>ブンシ</t>
    </rPh>
    <phoneticPr fontId="5"/>
  </si>
  <si>
    <t>分母</t>
    <rPh sb="0" eb="2">
      <t>ブンボ</t>
    </rPh>
    <phoneticPr fontId="5"/>
  </si>
  <si>
    <t>4月</t>
    <rPh sb="1" eb="2">
      <t>ガツ</t>
    </rPh>
    <phoneticPr fontId="5"/>
  </si>
  <si>
    <t>割合を計算する職員</t>
    <rPh sb="0" eb="2">
      <t>ワリアイ</t>
    </rPh>
    <rPh sb="3" eb="5">
      <t>ケイサン</t>
    </rPh>
    <rPh sb="7" eb="9">
      <t>ショクイン</t>
    </rPh>
    <phoneticPr fontId="5"/>
  </si>
  <si>
    <t>介護職員</t>
    <rPh sb="0" eb="2">
      <t>カイゴ</t>
    </rPh>
    <rPh sb="2" eb="4">
      <t>ショクイン</t>
    </rPh>
    <phoneticPr fontId="5"/>
  </si>
  <si>
    <t>勤続年数10年以上の介護福祉士</t>
    <rPh sb="0" eb="2">
      <t>キンゾク</t>
    </rPh>
    <rPh sb="2" eb="3">
      <t>ネン</t>
    </rPh>
    <rPh sb="3" eb="4">
      <t>スウ</t>
    </rPh>
    <rPh sb="6" eb="7">
      <t>ネン</t>
    </rPh>
    <rPh sb="7" eb="9">
      <t>イジョウ</t>
    </rPh>
    <rPh sb="10" eb="12">
      <t>カイゴ</t>
    </rPh>
    <rPh sb="12" eb="15">
      <t>フクシシ</t>
    </rPh>
    <phoneticPr fontId="5"/>
  </si>
  <si>
    <t>介護サービスを直接提供する職員</t>
    <rPh sb="0" eb="2">
      <t>カイゴ</t>
    </rPh>
    <rPh sb="7" eb="9">
      <t>チョクセツ</t>
    </rPh>
    <rPh sb="9" eb="11">
      <t>テイキョウ</t>
    </rPh>
    <rPh sb="13" eb="15">
      <t>ショクイン</t>
    </rPh>
    <phoneticPr fontId="5"/>
  </si>
  <si>
    <t>5月</t>
  </si>
  <si>
    <t>勤続年数７年以上の職員</t>
    <rPh sb="0" eb="2">
      <t>キンゾク</t>
    </rPh>
    <rPh sb="2" eb="4">
      <t>ネンスウ</t>
    </rPh>
    <rPh sb="5" eb="6">
      <t>ネン</t>
    </rPh>
    <rPh sb="6" eb="8">
      <t>イジョウ</t>
    </rPh>
    <rPh sb="9" eb="11">
      <t>ショクイン</t>
    </rPh>
    <phoneticPr fontId="5"/>
  </si>
  <si>
    <t>-</t>
  </si>
  <si>
    <t>6月</t>
  </si>
  <si>
    <t>7月</t>
  </si>
  <si>
    <t>8月</t>
  </si>
  <si>
    <t>9月</t>
  </si>
  <si>
    <t>10月</t>
  </si>
  <si>
    <t>11月</t>
  </si>
  <si>
    <t>12月</t>
  </si>
  <si>
    <t>1月</t>
  </si>
  <si>
    <t>2月</t>
  </si>
  <si>
    <t>合計</t>
    <rPh sb="0" eb="2">
      <t>ゴウケイ</t>
    </rPh>
    <phoneticPr fontId="5"/>
  </si>
  <si>
    <t>一月あたりの平均値</t>
    <rPh sb="0" eb="1">
      <t>ヒト</t>
    </rPh>
    <rPh sb="1" eb="2">
      <t>ツキ</t>
    </rPh>
    <rPh sb="6" eb="8">
      <t>ヘイキン</t>
    </rPh>
    <rPh sb="8" eb="9">
      <t>アタイ</t>
    </rPh>
    <phoneticPr fontId="5"/>
  </si>
  <si>
    <t>の割合</t>
    <rPh sb="1" eb="3">
      <t>ワリアイ</t>
    </rPh>
    <phoneticPr fontId="5"/>
  </si>
  <si>
    <t>届出日の属する月の前３月</t>
    <rPh sb="0" eb="2">
      <t>トドケデ</t>
    </rPh>
    <rPh sb="2" eb="3">
      <t>ヒ</t>
    </rPh>
    <rPh sb="4" eb="5">
      <t>ゾク</t>
    </rPh>
    <rPh sb="7" eb="8">
      <t>ツキ</t>
    </rPh>
    <rPh sb="9" eb="10">
      <t>マエ</t>
    </rPh>
    <rPh sb="11" eb="12">
      <t>ガツ</t>
    </rPh>
    <phoneticPr fontId="5"/>
  </si>
  <si>
    <t>備考</t>
    <rPh sb="0" eb="2">
      <t>ビコウ</t>
    </rPh>
    <phoneticPr fontId="5"/>
  </si>
  <si>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5"/>
  </si>
  <si>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5"/>
  </si>
  <si>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5"/>
  </si>
  <si>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5"/>
  </si>
  <si>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5"/>
  </si>
  <si>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5"/>
  </si>
  <si>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5"/>
  </si>
  <si>
    <t>　実績月数を記入してください。</t>
    <rPh sb="1" eb="3">
      <t>ジッセキ</t>
    </rPh>
    <rPh sb="3" eb="5">
      <t>ツキスウ</t>
    </rPh>
    <rPh sb="6" eb="8">
      <t>キニュウ</t>
    </rPh>
    <phoneticPr fontId="5"/>
  </si>
  <si>
    <t>・「３．常勤換算方法による計算」</t>
    <rPh sb="4" eb="6">
      <t>ジョウキン</t>
    </rPh>
    <rPh sb="6" eb="8">
      <t>カンサン</t>
    </rPh>
    <rPh sb="8" eb="10">
      <t>ホウホウ</t>
    </rPh>
    <rPh sb="13" eb="15">
      <t>ケイサン</t>
    </rPh>
    <phoneticPr fontId="5"/>
  </si>
  <si>
    <t>　　常勤換算方法とは、非常勤の従業者について「事業所の従業者の勤務延時間数を当該事業所において常勤の従業者が勤務すべき時間数で</t>
  </si>
  <si>
    <t>　除することにより、常勤の従業者の員数に換算する方法」であるため、常勤の従業者については常勤換算方法によらず、実人数で計算します。</t>
  </si>
  <si>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5"/>
  </si>
  <si>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5"/>
  </si>
  <si>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5"/>
  </si>
  <si>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5"/>
  </si>
  <si>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5"/>
  </si>
  <si>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5"/>
  </si>
  <si>
    <t>　※「常勤・非常勤」の区分について</t>
    <rPh sb="3" eb="5">
      <t>ジョウキン</t>
    </rPh>
    <rPh sb="6" eb="9">
      <t>ヒジョウキン</t>
    </rPh>
    <rPh sb="11" eb="13">
      <t>クブン</t>
    </rPh>
    <phoneticPr fontId="5"/>
  </si>
  <si>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5"/>
  </si>
  <si>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5"/>
  </si>
  <si>
    <t>　　非正規雇用であっても、週40時間勤務する従業者は常勤扱いとなります。</t>
  </si>
  <si>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5"/>
  </si>
  <si>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5"/>
  </si>
  <si>
    <t>　　この場合、「②常勤換算方法の対象外である常勤の職員数」の欄に１（人）として記入してください。</t>
    <rPh sb="4" eb="6">
      <t>バアイ</t>
    </rPh>
    <rPh sb="30" eb="31">
      <t>ラン</t>
    </rPh>
    <rPh sb="34" eb="35">
      <t>ニン</t>
    </rPh>
    <rPh sb="39" eb="41">
      <t>キニュウ</t>
    </rPh>
    <phoneticPr fontId="5"/>
  </si>
  <si>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5"/>
  </si>
  <si>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5"/>
  </si>
  <si>
    <t>（別紙12-２）</t>
  </si>
  <si>
    <t>認知症専門ケア加算に係る届出書</t>
    <rPh sb="0" eb="3">
      <t>ニンチショウ</t>
    </rPh>
    <rPh sb="3" eb="5">
      <t>センモン</t>
    </rPh>
    <rPh sb="7" eb="9">
      <t>カサン</t>
    </rPh>
    <rPh sb="10" eb="11">
      <t>カカ</t>
    </rPh>
    <rPh sb="12" eb="15">
      <t>トドケデショ</t>
    </rPh>
    <phoneticPr fontId="5"/>
  </si>
  <si>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</si>
  <si>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事 業 所 名</t>
  </si>
  <si>
    <t>異動等区分</t>
  </si>
  <si>
    <t>１　新規</t>
  </si>
  <si>
    <t>２　変更</t>
  </si>
  <si>
    <t>３　終了</t>
  </si>
  <si>
    <t>施 設 種 別</t>
    <rPh sb="0" eb="1">
      <t>セ</t>
    </rPh>
    <rPh sb="2" eb="3">
      <t>セツ</t>
    </rPh>
    <rPh sb="4" eb="5">
      <t>シュ</t>
    </rPh>
    <rPh sb="6" eb="7">
      <t>ベツ</t>
    </rPh>
    <phoneticPr fontId="5"/>
  </si>
  <si>
    <t>１（介護予防）短期入所生活介護　</t>
    <rPh sb="2" eb="4">
      <t>カイゴ</t>
    </rPh>
    <rPh sb="4" eb="6">
      <t>ヨボウ</t>
    </rPh>
    <phoneticPr fontId="5"/>
  </si>
  <si>
    <t>２（介護予防）短期入所療養介護</t>
  </si>
  <si>
    <t>３（介護予防）特定施設入居者生活介護　</t>
    <rPh sb="2" eb="4">
      <t>カイゴ</t>
    </rPh>
    <rPh sb="4" eb="6">
      <t>ヨボウ</t>
    </rPh>
    <phoneticPr fontId="5"/>
  </si>
  <si>
    <t>４（介護予防）認知症対応型共同生活介護</t>
  </si>
  <si>
    <t>５　地域密着型特定施設入居者生活介護　</t>
  </si>
  <si>
    <t>６　地域密着型介護老人福祉施設入所者生活介護　</t>
  </si>
  <si>
    <t>７　介護老人福祉施設</t>
  </si>
  <si>
    <t>８　介護老人保健施設</t>
  </si>
  <si>
    <t>９　介護医療院</t>
  </si>
  <si>
    <t>届 出 項 目</t>
  </si>
  <si>
    <t>１　認知症専門ケア加算（Ⅰ）　　　</t>
  </si>
  <si>
    <t>２　認知症専門ケア加算（Ⅱ）</t>
  </si>
  <si>
    <t>有</t>
    <rPh sb="0" eb="1">
      <t>ア</t>
    </rPh>
    <phoneticPr fontId="5"/>
  </si>
  <si>
    <t>・</t>
  </si>
  <si>
    <t>無</t>
    <rPh sb="0" eb="1">
      <t>ナ</t>
    </rPh>
    <phoneticPr fontId="5"/>
  </si>
  <si>
    <t>１．認知症専門ケア加算（Ⅰ）に係る届出内容</t>
    <rPh sb="15" eb="16">
      <t>カカ</t>
    </rPh>
    <rPh sb="17" eb="18">
      <t>トド</t>
    </rPh>
    <rPh sb="18" eb="19">
      <t>デ</t>
    </rPh>
    <rPh sb="19" eb="21">
      <t>ナイヨウ</t>
    </rPh>
    <phoneticPr fontId="5"/>
  </si>
  <si>
    <t>(1)</t>
  </si>
  <si>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5"/>
  </si>
  <si>
    <t>の割合が50％以上である</t>
  </si>
  <si>
    <t>①　利用者又は入所者の総数　注</t>
    <rPh sb="2" eb="5">
      <t>リヨウシャ</t>
    </rPh>
    <rPh sb="5" eb="6">
      <t>マタ</t>
    </rPh>
    <rPh sb="7" eb="10">
      <t>ニュウショシャ</t>
    </rPh>
    <rPh sb="12" eb="13">
      <t>スウ</t>
    </rPh>
    <rPh sb="14" eb="15">
      <t>チュウ</t>
    </rPh>
    <phoneticPr fontId="5"/>
  </si>
  <si>
    <t>人</t>
    <rPh sb="0" eb="1">
      <t>ヒト</t>
    </rPh>
    <phoneticPr fontId="5"/>
  </si>
  <si>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5"/>
  </si>
  <si>
    <t>③　②÷①×100</t>
  </si>
  <si>
    <t>注　届出日の属する月の前３月の各月末時点の利用者又は入所者の数（訪問サービスでは</t>
    <rPh sb="24" eb="25">
      <t>マタ</t>
    </rPh>
    <rPh sb="26" eb="29">
      <t>ニュウショシャ</t>
    </rPh>
    <rPh sb="32" eb="34">
      <t>ホウモン</t>
    </rPh>
    <phoneticPr fontId="5"/>
  </si>
  <si>
    <t>前３月間の利用実人員数又は利用延べ人数）の平均で算定。</t>
  </si>
  <si>
    <t>(2)</t>
  </si>
  <si>
    <t>認知症介護に係る専門的な研修を修了している者を、日常生活自立度のランクⅢ、</t>
  </si>
  <si>
    <t>Ⅳ又はMに該当する者の数に応じて必要数以上配置し、チームとして専門的な</t>
  </si>
  <si>
    <t>認知症ケアを実施している</t>
    <rPh sb="0" eb="3">
      <t>ニンチショウ</t>
    </rPh>
    <rPh sb="6" eb="8">
      <t>ジッシ</t>
    </rPh>
    <phoneticPr fontId="5"/>
  </si>
  <si>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5"/>
  </si>
  <si>
    <t>【参考】</t>
    <rPh sb="1" eb="3">
      <t>サンコウ</t>
    </rPh>
    <phoneticPr fontId="5"/>
  </si>
  <si>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5"/>
  </si>
  <si>
    <t>研修修了者の必要数</t>
    <rPh sb="0" eb="2">
      <t>ケンシュウ</t>
    </rPh>
    <rPh sb="2" eb="5">
      <t>シュウリョウシャ</t>
    </rPh>
    <rPh sb="6" eb="9">
      <t>ヒツヨウスウ</t>
    </rPh>
    <phoneticPr fontId="5"/>
  </si>
  <si>
    <t>20人未満</t>
    <rPh sb="2" eb="3">
      <t>ニン</t>
    </rPh>
    <rPh sb="3" eb="5">
      <t>ミマン</t>
    </rPh>
    <phoneticPr fontId="5"/>
  </si>
  <si>
    <t>１以上</t>
    <rPh sb="1" eb="3">
      <t>イジョウ</t>
    </rPh>
    <phoneticPr fontId="5"/>
  </si>
  <si>
    <t>20以上30未満</t>
    <rPh sb="2" eb="4">
      <t>イジョウ</t>
    </rPh>
    <rPh sb="6" eb="8">
      <t>ミマン</t>
    </rPh>
    <phoneticPr fontId="5"/>
  </si>
  <si>
    <t>２以上</t>
    <rPh sb="1" eb="3">
      <t>イジョウ</t>
    </rPh>
    <phoneticPr fontId="5"/>
  </si>
  <si>
    <t>30以上40未満</t>
    <rPh sb="2" eb="4">
      <t>イジョウ</t>
    </rPh>
    <rPh sb="6" eb="8">
      <t>ミマン</t>
    </rPh>
    <phoneticPr fontId="5"/>
  </si>
  <si>
    <t>３以上</t>
    <rPh sb="1" eb="3">
      <t>イジョウ</t>
    </rPh>
    <phoneticPr fontId="5"/>
  </si>
  <si>
    <t>40以上50未満</t>
    <rPh sb="2" eb="4">
      <t>イジョウ</t>
    </rPh>
    <rPh sb="6" eb="8">
      <t>ミマン</t>
    </rPh>
    <phoneticPr fontId="5"/>
  </si>
  <si>
    <t>４以上</t>
    <rPh sb="1" eb="3">
      <t>イジョウ</t>
    </rPh>
    <phoneticPr fontId="5"/>
  </si>
  <si>
    <t>50以上60未満</t>
    <rPh sb="2" eb="4">
      <t>イジョウ</t>
    </rPh>
    <rPh sb="6" eb="8">
      <t>ミマン</t>
    </rPh>
    <phoneticPr fontId="5"/>
  </si>
  <si>
    <t>５以上</t>
    <rPh sb="1" eb="3">
      <t>イジョウ</t>
    </rPh>
    <phoneticPr fontId="5"/>
  </si>
  <si>
    <t>60以上70未満</t>
    <rPh sb="2" eb="4">
      <t>イジョウ</t>
    </rPh>
    <rPh sb="6" eb="8">
      <t>ミマン</t>
    </rPh>
    <phoneticPr fontId="5"/>
  </si>
  <si>
    <t>６以上</t>
    <rPh sb="1" eb="3">
      <t>イジョウ</t>
    </rPh>
    <phoneticPr fontId="5"/>
  </si>
  <si>
    <t>～</t>
  </si>
  <si>
    <t>(3)</t>
  </si>
  <si>
    <t>従業者に対して、認知症ケアに関する留意事項の伝達又は技術的指導に係る会議を</t>
  </si>
  <si>
    <t>定期的に開催している</t>
  </si>
  <si>
    <t>２．認知症専門ケア加算（Ⅱ）に係る届出内容</t>
    <rPh sb="15" eb="16">
      <t>カカ</t>
    </rPh>
    <rPh sb="17" eb="18">
      <t>トド</t>
    </rPh>
    <rPh sb="18" eb="19">
      <t>デ</t>
    </rPh>
    <rPh sb="19" eb="21">
      <t>ナイヨウ</t>
    </rPh>
    <phoneticPr fontId="5"/>
  </si>
  <si>
    <t>認知症専門ケア加算（Ⅰ）の基準のいずれにも該当している</t>
  </si>
  <si>
    <t>※認知症専門ケア加算（Ⅰ）に係る届出内容(1)～(3)も記入すること。</t>
    <rPh sb="14" eb="15">
      <t>カカ</t>
    </rPh>
    <rPh sb="16" eb="18">
      <t>トドケデ</t>
    </rPh>
    <rPh sb="18" eb="20">
      <t>ナイヨウ</t>
    </rPh>
    <rPh sb="28" eb="30">
      <t>キニュウ</t>
    </rPh>
    <phoneticPr fontId="5"/>
  </si>
  <si>
    <t>認知症介護の指導に係る専門的な研修を修了している者を１名以上配置し、</t>
  </si>
  <si>
    <t>事業所又は施設全体の認知症ケアの指導等を実施している</t>
    <rPh sb="0" eb="3">
      <t>ジギョウショ</t>
    </rPh>
    <rPh sb="3" eb="4">
      <t>マタ</t>
    </rPh>
    <phoneticPr fontId="5"/>
  </si>
  <si>
    <t>事業所又は施設において介護職員、看護職員ごとの認知症ケアに関する研修計画を</t>
    <rPh sb="3" eb="4">
      <t>マタ</t>
    </rPh>
    <rPh sb="5" eb="7">
      <t>シセツ</t>
    </rPh>
    <phoneticPr fontId="5"/>
  </si>
  <si>
    <t>作成し、当該計画に従い、研修を実施又は実施を予定している</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</si>
  <si>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5"/>
  </si>
  <si>
    <t>すること。</t>
  </si>
  <si>
    <t>備考２　「認知症介護に係る専門的な研修」とは、認知症介護実践リーダー研修及び認知症看護に係る適切な</t>
    <rPh sb="0" eb="2">
      <t>ビコウ</t>
    </rPh>
    <phoneticPr fontId="5"/>
  </si>
  <si>
    <t>研修を、「認知症介護の指導に係る専門的な研修」とは、認知症介護指導者養成研修及び認知症看護に係る</t>
  </si>
  <si>
    <t>適切な研修を指す。</t>
  </si>
  <si>
    <t>※認知症看護に係る適切な研修：</t>
    <rPh sb="1" eb="4">
      <t>ニンチショウ</t>
    </rPh>
    <rPh sb="4" eb="6">
      <t>カンゴ</t>
    </rPh>
    <rPh sb="7" eb="8">
      <t>カカ</t>
    </rPh>
    <rPh sb="9" eb="11">
      <t>テキセツ</t>
    </rPh>
    <rPh sb="12" eb="14">
      <t>ケンシュウ</t>
    </rPh>
    <phoneticPr fontId="5"/>
  </si>
  <si>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</si>
  <si>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5"/>
  </si>
  <si>
    <t>　「精神看護」の専門看護師教育課程</t>
  </si>
  <si>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5"/>
  </si>
  <si>
    <t>　（認定証が発行されている者に限る）</t>
  </si>
  <si>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5"/>
  </si>
  <si>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5"/>
  </si>
  <si>
    <t>護に係る専門的な研修」及び「認知症介護の指導に係る専門的な研修」の修了者をそれぞれ１名配置したこ</t>
  </si>
  <si>
    <t>とになる。</t>
  </si>
  <si>
    <t>（別紙14－6）</t>
  </si>
  <si>
    <t>サービス提供体制強化加算に関する届出書</t>
    <rPh sb="4" eb="6">
      <t>テイキョウ</t>
    </rPh>
    <rPh sb="6" eb="8">
      <t>タイセイ</t>
    </rPh>
    <rPh sb="8" eb="10">
      <t>キョウカ</t>
    </rPh>
    <rPh sb="10" eb="12">
      <t>カサン</t>
    </rPh>
    <rPh sb="13" eb="14">
      <t>カン</t>
    </rPh>
    <rPh sb="16" eb="19">
      <t>トドケデショ</t>
    </rPh>
    <phoneticPr fontId="5"/>
  </si>
  <si>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5"/>
  </si>
  <si>
    <t>1　事 業 所 名</t>
  </si>
  <si>
    <t>2　異 動 区 分</t>
    <rPh sb="2" eb="3">
      <t>イ</t>
    </rPh>
    <rPh sb="4" eb="5">
      <t>ドウ</t>
    </rPh>
    <rPh sb="6" eb="7">
      <t>ク</t>
    </rPh>
    <rPh sb="8" eb="9">
      <t>ブン</t>
    </rPh>
    <phoneticPr fontId="5"/>
  </si>
  <si>
    <t>1　新規</t>
  </si>
  <si>
    <t>2　変更</t>
  </si>
  <si>
    <t>3　終了</t>
  </si>
  <si>
    <t>3　施 設 種 別</t>
    <rPh sb="2" eb="3">
      <t>シ</t>
    </rPh>
    <rPh sb="4" eb="5">
      <t>セツ</t>
    </rPh>
    <rPh sb="6" eb="7">
      <t>シュ</t>
    </rPh>
    <rPh sb="8" eb="9">
      <t>ベツ</t>
    </rPh>
    <phoneticPr fontId="5"/>
  </si>
  <si>
    <t>1　（介護予防）特定施設入居者生活介護</t>
  </si>
  <si>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5"/>
  </si>
  <si>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5"/>
  </si>
  <si>
    <t>4　届 出 項 目</t>
    <rPh sb="2" eb="3">
      <t>トド</t>
    </rPh>
    <rPh sb="4" eb="5">
      <t>デ</t>
    </rPh>
    <rPh sb="6" eb="7">
      <t>コウ</t>
    </rPh>
    <rPh sb="8" eb="9">
      <t>メ</t>
    </rPh>
    <phoneticPr fontId="5"/>
  </si>
  <si>
    <t>1 サービス提供体制強化加算（Ⅰ）</t>
    <rPh sb="6" eb="8">
      <t>テイキョウ</t>
    </rPh>
    <rPh sb="8" eb="10">
      <t>タイセイ</t>
    </rPh>
    <rPh sb="10" eb="12">
      <t>キョウカ</t>
    </rPh>
    <rPh sb="12" eb="14">
      <t>カサン</t>
    </rPh>
    <phoneticPr fontId="5"/>
  </si>
  <si>
    <t>2 サービス提供体制強化加算（Ⅱ）</t>
    <rPh sb="6" eb="8">
      <t>テイキョウ</t>
    </rPh>
    <rPh sb="8" eb="10">
      <t>タイセイ</t>
    </rPh>
    <rPh sb="10" eb="12">
      <t>キョウカ</t>
    </rPh>
    <rPh sb="12" eb="14">
      <t>カサン</t>
    </rPh>
    <phoneticPr fontId="5"/>
  </si>
  <si>
    <t>3 サービス提供体制強化加算（Ⅲ）</t>
    <rPh sb="6" eb="8">
      <t>テイキョウ</t>
    </rPh>
    <rPh sb="8" eb="10">
      <t>タイセイ</t>
    </rPh>
    <rPh sb="10" eb="12">
      <t>キョウカ</t>
    </rPh>
    <rPh sb="12" eb="14">
      <t>カサン</t>
    </rPh>
    <phoneticPr fontId="5"/>
  </si>
  <si>
    <t>5　介護職員等の状況</t>
    <rPh sb="2" eb="4">
      <t>カイゴ</t>
    </rPh>
    <rPh sb="4" eb="6">
      <t>ショクイン</t>
    </rPh>
    <rPh sb="6" eb="7">
      <t>トウ</t>
    </rPh>
    <rPh sb="8" eb="10">
      <t>ジョウキョウ</t>
    </rPh>
    <phoneticPr fontId="5"/>
  </si>
  <si>
    <t>（１）サービス提供体制強化加算（Ⅰ）</t>
    <rPh sb="7" eb="9">
      <t>テイキョウ</t>
    </rPh>
    <rPh sb="9" eb="11">
      <t>タイセイ</t>
    </rPh>
    <rPh sb="11" eb="13">
      <t>キョウカ</t>
    </rPh>
    <rPh sb="13" eb="15">
      <t>カサン</t>
    </rPh>
    <phoneticPr fontId="5"/>
  </si>
  <si>
    <t>介護福祉士等の
状況</t>
    <rPh sb="0" eb="2">
      <t>カイゴ</t>
    </rPh>
    <rPh sb="2" eb="5">
      <t>フクシシ</t>
    </rPh>
    <rPh sb="5" eb="6">
      <t>トウ</t>
    </rPh>
    <rPh sb="8" eb="10">
      <t>ジョウキョウ</t>
    </rPh>
    <phoneticPr fontId="5"/>
  </si>
  <si>
    <t>①に占める②の割合が70％以上</t>
    <rPh sb="2" eb="3">
      <t>シ</t>
    </rPh>
    <rPh sb="7" eb="9">
      <t>ワリアイ</t>
    </rPh>
    <rPh sb="13" eb="15">
      <t>イジョウ</t>
    </rPh>
    <phoneticPr fontId="5"/>
  </si>
  <si>
    <t>介護職員の総数（常勤換算）</t>
    <rPh sb="0" eb="2">
      <t>カイゴ</t>
    </rPh>
    <rPh sb="2" eb="4">
      <t>ショクイン</t>
    </rPh>
    <rPh sb="5" eb="7">
      <t>ソウスウ</t>
    </rPh>
    <rPh sb="8" eb="10">
      <t>ジョウキン</t>
    </rPh>
    <rPh sb="10" eb="12">
      <t>カンサン</t>
    </rPh>
    <phoneticPr fontId="5"/>
  </si>
  <si>
    <t>①のうち介護福祉士の総数（常勤換算）</t>
    <rPh sb="4" eb="6">
      <t>カイゴ</t>
    </rPh>
    <rPh sb="6" eb="9">
      <t>フクシシ</t>
    </rPh>
    <rPh sb="10" eb="12">
      <t>ソウスウ</t>
    </rPh>
    <rPh sb="13" eb="15">
      <t>ジョウキン</t>
    </rPh>
    <rPh sb="15" eb="17">
      <t>カンサン</t>
    </rPh>
    <phoneticPr fontId="5"/>
  </si>
  <si>
    <t>又は</t>
    <rPh sb="0" eb="1">
      <t>マタ</t>
    </rPh>
    <phoneticPr fontId="5"/>
  </si>
  <si>
    <t>①に占める③の割合が25％以上</t>
    <rPh sb="2" eb="3">
      <t>シ</t>
    </rPh>
    <rPh sb="7" eb="9">
      <t>ワリアイ</t>
    </rPh>
    <rPh sb="13" eb="15">
      <t>イジョウ</t>
    </rPh>
    <phoneticPr fontId="5"/>
  </si>
  <si>
    <t>①のうち勤続年数10年以上の介護福祉士の総数（常勤換算）</t>
    <rPh sb="4" eb="6">
      <t>キンゾク</t>
    </rPh>
    <rPh sb="6" eb="8">
      <t>ネンスウ</t>
    </rPh>
    <rPh sb="10" eb="13">
      <t>ネンイジョウ</t>
    </rPh>
    <rPh sb="14" eb="16">
      <t>カイゴ</t>
    </rPh>
    <rPh sb="16" eb="19">
      <t>フクシシ</t>
    </rPh>
    <phoneticPr fontId="5"/>
  </si>
  <si>
    <t>サービスの質の向上に資する
取組の状況</t>
    <rPh sb="5" eb="6">
      <t>シツ</t>
    </rPh>
    <rPh sb="7" eb="9">
      <t>コウジョウ</t>
    </rPh>
    <rPh sb="10" eb="11">
      <t>シ</t>
    </rPh>
    <rPh sb="14" eb="15">
      <t>ト</t>
    </rPh>
    <rPh sb="15" eb="16">
      <t>ク</t>
    </rPh>
    <rPh sb="17" eb="19">
      <t>ジョウキョウ</t>
    </rPh>
    <phoneticPr fontId="5"/>
  </si>
  <si>
    <t>　※（介護予防）特定施設入居者生活介護、地域密着型特定施設入居者生活介護は記載</t>
    <rPh sb="37" eb="39">
      <t>キサイ</t>
    </rPh>
    <phoneticPr fontId="5"/>
  </si>
  <si>
    <t>（２）サービス提供体制強化加算（Ⅱ）</t>
    <rPh sb="7" eb="9">
      <t>テイキョウ</t>
    </rPh>
    <rPh sb="9" eb="11">
      <t>タイセイ</t>
    </rPh>
    <rPh sb="11" eb="13">
      <t>キョウカ</t>
    </rPh>
    <rPh sb="13" eb="15">
      <t>カサン</t>
    </rPh>
    <phoneticPr fontId="5"/>
  </si>
  <si>
    <t>①に占める②の割合が60％以上</t>
    <rPh sb="2" eb="3">
      <t>シ</t>
    </rPh>
    <rPh sb="7" eb="9">
      <t>ワリアイ</t>
    </rPh>
    <rPh sb="13" eb="15">
      <t>イジョウ</t>
    </rPh>
    <phoneticPr fontId="5"/>
  </si>
  <si>
    <t>（３）サービス提供体制強化加算（Ⅲ）</t>
    <rPh sb="7" eb="9">
      <t>テイキョウ</t>
    </rPh>
    <rPh sb="9" eb="11">
      <t>タイセイ</t>
    </rPh>
    <rPh sb="11" eb="13">
      <t>キョウカ</t>
    </rPh>
    <rPh sb="13" eb="15">
      <t>カサン</t>
    </rPh>
    <phoneticPr fontId="5"/>
  </si>
  <si>
    <t xml:space="preserve"> 　　※介護福祉士等の状況、常勤職員の状況、勤続年数の状況のうち、いずれか１つを満たすこと。</t>
  </si>
  <si>
    <t>①に占める②の割合が50％以上</t>
    <rPh sb="2" eb="3">
      <t>シ</t>
    </rPh>
    <rPh sb="7" eb="9">
      <t>ワリアイ</t>
    </rPh>
    <rPh sb="13" eb="15">
      <t>イジョウ</t>
    </rPh>
    <phoneticPr fontId="5"/>
  </si>
  <si>
    <t>常勤職員の
状況</t>
    <rPh sb="0" eb="2">
      <t>ジョウキン</t>
    </rPh>
    <rPh sb="2" eb="4">
      <t>ショクイン</t>
    </rPh>
    <rPh sb="6" eb="8">
      <t>ジョウキョウ</t>
    </rPh>
    <phoneticPr fontId="5"/>
  </si>
  <si>
    <t>①に占める②の割合が75％以上</t>
    <rPh sb="2" eb="3">
      <t>シ</t>
    </rPh>
    <rPh sb="7" eb="9">
      <t>ワリアイ</t>
    </rPh>
    <rPh sb="13" eb="15">
      <t>イジョウ</t>
    </rPh>
    <phoneticPr fontId="5"/>
  </si>
  <si>
    <t>看護・介護職員の総数（常勤換算）</t>
    <rPh sb="0" eb="2">
      <t>カンゴ</t>
    </rPh>
    <rPh sb="3" eb="5">
      <t>カイゴ</t>
    </rPh>
    <rPh sb="5" eb="7">
      <t>ショクイン</t>
    </rPh>
    <rPh sb="8" eb="10">
      <t>ソウスウ</t>
    </rPh>
    <rPh sb="11" eb="13">
      <t>ジョウキン</t>
    </rPh>
    <rPh sb="13" eb="15">
      <t>カンサン</t>
    </rPh>
    <phoneticPr fontId="5"/>
  </si>
  <si>
    <t>①のうち常勤の者の総数（常勤換算）</t>
    <rPh sb="4" eb="6">
      <t>ジョウキン</t>
    </rPh>
    <phoneticPr fontId="5"/>
  </si>
  <si>
    <t>勤続年数の状況</t>
    <rPh sb="0" eb="2">
      <t>キンゾク</t>
    </rPh>
    <rPh sb="2" eb="4">
      <t>ネンスウ</t>
    </rPh>
    <rPh sb="5" eb="7">
      <t>ジョウキョウ</t>
    </rPh>
    <phoneticPr fontId="5"/>
  </si>
  <si>
    <t>①に占める②の割合が30％以上</t>
    <rPh sb="2" eb="3">
      <t>シ</t>
    </rPh>
    <rPh sb="7" eb="9">
      <t>ワリアイ</t>
    </rPh>
    <rPh sb="13" eb="15">
      <t>イジョウ</t>
    </rPh>
    <phoneticPr fontId="5"/>
  </si>
  <si>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5"/>
  </si>
  <si>
    <t>①のうち勤続年数７年以上の者の総数
（常勤換算）</t>
  </si>
  <si>
    <t>要件を満たすことが分かる根拠書類を準備し、指定権者からの求めがあった場合には、速やかに提出すること。</t>
  </si>
  <si>
    <t>（別紙28）</t>
  </si>
  <si>
    <t>令和　　年　　月　　日</t>
    <rPh sb="4" eb="5">
      <t>ネン</t>
    </rPh>
    <rPh sb="7" eb="8">
      <t>ガツ</t>
    </rPh>
    <rPh sb="10" eb="11">
      <t>ニチ</t>
    </rPh>
    <phoneticPr fontId="5"/>
  </si>
  <si>
    <t>生産性向上推進体制加算に係る届出書</t>
    <rPh sb="0" eb="3">
      <t>セイサンセイ</t>
    </rPh>
    <rPh sb="9" eb="11">
      <t>カサン</t>
    </rPh>
    <rPh sb="12" eb="13">
      <t>カカ</t>
    </rPh>
    <rPh sb="14" eb="17">
      <t>トドケデショ</t>
    </rPh>
    <phoneticPr fontId="5"/>
  </si>
  <si>
    <t>　1　新規　2　変更　3　終了</t>
  </si>
  <si>
    <t>施 設 種 別</t>
    <rPh sb="0" eb="1">
      <t>シ</t>
    </rPh>
    <rPh sb="2" eb="3">
      <t>セツ</t>
    </rPh>
    <rPh sb="4" eb="5">
      <t>タネ</t>
    </rPh>
    <rPh sb="6" eb="7">
      <t>ベツ</t>
    </rPh>
    <phoneticPr fontId="5"/>
  </si>
  <si>
    <t>１　短期入所生活介護</t>
    <rPh sb="2" eb="6">
      <t>タンキニュウショ</t>
    </rPh>
    <rPh sb="6" eb="8">
      <t>セイカツ</t>
    </rPh>
    <rPh sb="8" eb="10">
      <t>カイゴ</t>
    </rPh>
    <phoneticPr fontId="5"/>
  </si>
  <si>
    <t>２　短期入所療養介護</t>
    <rPh sb="2" eb="4">
      <t>タンキ</t>
    </rPh>
    <rPh sb="4" eb="6">
      <t>ニュウショ</t>
    </rPh>
    <rPh sb="6" eb="8">
      <t>リョウヨウ</t>
    </rPh>
    <rPh sb="8" eb="10">
      <t>カイゴ</t>
    </rPh>
    <phoneticPr fontId="5"/>
  </si>
  <si>
    <t>３　特定施設入居者生活介護</t>
  </si>
  <si>
    <t>４　小規模多機能型居宅介護</t>
  </si>
  <si>
    <t>５　認知症対応型共同生活介護</t>
  </si>
  <si>
    <t>６　地域密着型特定施設入居者生活介護</t>
    <rPh sb="2" eb="7">
      <t>チイキミッチャクガタ</t>
    </rPh>
    <phoneticPr fontId="5"/>
  </si>
  <si>
    <t>７　地域密着型介護老人福祉施設</t>
  </si>
  <si>
    <t>８　看護小規模多機能型居宅介護</t>
  </si>
  <si>
    <t>９　介護老人福祉施設</t>
  </si>
  <si>
    <t>10　介護老人保健施設</t>
    <rPh sb="3" eb="5">
      <t>カイゴ</t>
    </rPh>
    <rPh sb="5" eb="7">
      <t>ロウジン</t>
    </rPh>
    <rPh sb="7" eb="9">
      <t>ホケン</t>
    </rPh>
    <rPh sb="9" eb="11">
      <t>シセツ</t>
    </rPh>
    <phoneticPr fontId="5"/>
  </si>
  <si>
    <t>11　介護医療院</t>
    <rPh sb="3" eb="5">
      <t>カイゴ</t>
    </rPh>
    <rPh sb="5" eb="7">
      <t>イリョウ</t>
    </rPh>
    <rPh sb="7" eb="8">
      <t>イン</t>
    </rPh>
    <phoneticPr fontId="5"/>
  </si>
  <si>
    <t>12　介護予防短期入所生活介護</t>
    <rPh sb="3" eb="5">
      <t>カイゴ</t>
    </rPh>
    <rPh sb="5" eb="7">
      <t>ヨボウ</t>
    </rPh>
    <rPh sb="7" eb="15">
      <t>タンキニュウショセイカツカイゴ</t>
    </rPh>
    <phoneticPr fontId="5"/>
  </si>
  <si>
    <t>13　介護予防短期入所療養介護</t>
    <rPh sb="3" eb="5">
      <t>カイゴ</t>
    </rPh>
    <rPh sb="5" eb="7">
      <t>ヨボウ</t>
    </rPh>
    <rPh sb="7" eb="9">
      <t>タンキ</t>
    </rPh>
    <rPh sb="9" eb="11">
      <t>ニュウショ</t>
    </rPh>
    <rPh sb="11" eb="13">
      <t>リョウヨウ</t>
    </rPh>
    <rPh sb="13" eb="15">
      <t>カイゴ</t>
    </rPh>
    <phoneticPr fontId="5"/>
  </si>
  <si>
    <t>14　介護予防特定施設入居者生活介護</t>
  </si>
  <si>
    <t>15　介護予防小規模多機能型居宅介護</t>
  </si>
  <si>
    <t>16　介護予防認知症対応型共同生活介護</t>
  </si>
  <si>
    <t>届出区分</t>
    <rPh sb="0" eb="2">
      <t>トドケデ</t>
    </rPh>
    <rPh sb="2" eb="4">
      <t>クブン</t>
    </rPh>
    <phoneticPr fontId="5"/>
  </si>
  <si>
    <t>１　生産性向上推進体制加算（Ⅰ）　２　生産性向上推進体制加算（Ⅱ）</t>
  </si>
  <si>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5"/>
  </si>
  <si>
    <t>① 加算（Ⅱ）のデータ等により業務改善の取組による成果を確認</t>
  </si>
  <si>
    <t>有・無</t>
    <rPh sb="0" eb="1">
      <t>ウ</t>
    </rPh>
    <rPh sb="2" eb="3">
      <t>ム</t>
    </rPh>
    <phoneticPr fontId="5"/>
  </si>
  <si>
    <t>② 以下のⅰ～ⅲの項目の機器をすべて使用</t>
    <rPh sb="2" eb="4">
      <t>イカ</t>
    </rPh>
    <rPh sb="9" eb="11">
      <t>コウモク</t>
    </rPh>
    <rPh sb="12" eb="14">
      <t>キキ</t>
    </rPh>
    <rPh sb="18" eb="20">
      <t>シヨウ</t>
    </rPh>
    <phoneticPr fontId="5"/>
  </si>
  <si>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5"/>
  </si>
  <si>
    <t xml:space="preserve">　ⅱ 職員全員がインカム等のICTを使用 </t>
    <rPh sb="3" eb="5">
      <t>ショクイン</t>
    </rPh>
    <rPh sb="5" eb="7">
      <t>ゼンイン</t>
    </rPh>
    <rPh sb="12" eb="13">
      <t>トウ</t>
    </rPh>
    <rPh sb="18" eb="20">
      <t>シヨウ</t>
    </rPh>
    <phoneticPr fontId="5"/>
  </si>
  <si>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5"/>
  </si>
  <si>
    <t xml:space="preserve">  資するICTを使用 </t>
  </si>
  <si>
    <t>（導入機器）</t>
    <rPh sb="1" eb="3">
      <t>ドウニュウ</t>
    </rPh>
    <rPh sb="3" eb="5">
      <t>キキ</t>
    </rPh>
    <phoneticPr fontId="5"/>
  </si>
  <si>
    <t>　</t>
  </si>
  <si>
    <t>名　称</t>
    <rPh sb="0" eb="1">
      <t>ナ</t>
    </rPh>
    <rPh sb="2" eb="3">
      <t>ショウ</t>
    </rPh>
    <phoneticPr fontId="5"/>
  </si>
  <si>
    <t>製造事業者</t>
    <rPh sb="0" eb="2">
      <t>セイゾウ</t>
    </rPh>
    <rPh sb="2" eb="5">
      <t>ジギョウシャ</t>
    </rPh>
    <phoneticPr fontId="5"/>
  </si>
  <si>
    <t>用　途</t>
    <rPh sb="0" eb="1">
      <t>ヨウ</t>
    </rPh>
    <rPh sb="2" eb="3">
      <t>ト</t>
    </rPh>
    <phoneticPr fontId="5"/>
  </si>
  <si>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5"/>
  </si>
  <si>
    <t>④ 利用者の安全並びに介護サービスの質の確保及び職員の負担軽減に資する方策を検討するため</t>
  </si>
  <si>
    <t>　 の委員会（以下「委員会」という。）において、以下のすべての項目について必要な検討を行い、</t>
  </si>
  <si>
    <t>　 当該項目の実施を確認</t>
  </si>
  <si>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5"/>
  </si>
  <si>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5"/>
  </si>
  <si>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5"/>
  </si>
  <si>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5"/>
  </si>
  <si>
    <t>　 員に対する教育の実施</t>
  </si>
  <si>
    <t>生産性向上推進体制加算（Ⅱ）に係る届出</t>
    <rPh sb="0" eb="3">
      <t>セイサンセイ</t>
    </rPh>
    <rPh sb="3" eb="11">
      <t>コウジョウスイシンタイセイカサン</t>
    </rPh>
    <rPh sb="15" eb="16">
      <t>カカ</t>
    </rPh>
    <rPh sb="17" eb="19">
      <t>トドケデ</t>
    </rPh>
    <phoneticPr fontId="5"/>
  </si>
  <si>
    <t>① 以下のⅰ～ⅲの項目の機器のうち１つ以上を使用</t>
    <rPh sb="2" eb="4">
      <t>イカ</t>
    </rPh>
    <rPh sb="9" eb="11">
      <t>コウモク</t>
    </rPh>
    <rPh sb="12" eb="14">
      <t>キキ</t>
    </rPh>
    <rPh sb="19" eb="21">
      <t>イジョウ</t>
    </rPh>
    <rPh sb="22" eb="24">
      <t>シヨウ</t>
    </rPh>
    <phoneticPr fontId="5"/>
  </si>
  <si>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5"/>
  </si>
  <si>
    <t>　入所（利用）者数</t>
    <rPh sb="1" eb="3">
      <t>ニュウショ</t>
    </rPh>
    <rPh sb="4" eb="6">
      <t>リヨウ</t>
    </rPh>
    <rPh sb="7" eb="8">
      <t>シャ</t>
    </rPh>
    <rPh sb="8" eb="9">
      <t>スウ</t>
    </rPh>
    <phoneticPr fontId="5"/>
  </si>
  <si>
    <t>　見守り機器を導入して見守りを行っている対象者数</t>
  </si>
  <si>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5"/>
  </si>
  <si>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5"/>
  </si>
  <si>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5"/>
  </si>
  <si>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5"/>
  </si>
  <si>
    <t>　　　指定権者からの求めがあった場合には、速やかに提出すること。</t>
  </si>
  <si>
    <t>備考３　本加算を算定する場合は、事業年度毎に取組の実績をオンラインで厚生労働省に報告すること。</t>
    <rPh sb="0" eb="2">
      <t>ビコウ</t>
    </rPh>
    <phoneticPr fontId="5"/>
  </si>
  <si>
    <t>備考４　届出にあたっては、別途通知（「生産性向上推進体制加算に関する基本的考え方並びに事務処理手順及び様式例</t>
    <rPh sb="0" eb="2">
      <t>ビコウ</t>
    </rPh>
    <phoneticPr fontId="5"/>
  </si>
  <si>
    <t>　　　等の提示について」）を参照すること。</t>
  </si>
  <si>
    <t>（別紙35）</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</si>
  <si>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5"/>
  </si>
  <si>
    <t>1 （介護予防）特定施設入居者生活介護</t>
    <rPh sb="3" eb="5">
      <t>カイゴ</t>
    </rPh>
    <rPh sb="5" eb="7">
      <t>ヨボウ</t>
    </rPh>
    <phoneticPr fontId="5"/>
  </si>
  <si>
    <t>3 （介護予防）認知症対応型共同生活介護</t>
    <rPh sb="3" eb="5">
      <t>カイゴ</t>
    </rPh>
    <rPh sb="5" eb="7">
      <t>ヨボウ</t>
    </rPh>
    <phoneticPr fontId="5"/>
  </si>
  <si>
    <t>4　介護老人福祉施設</t>
    <rPh sb="2" eb="4">
      <t>カイゴ</t>
    </rPh>
    <rPh sb="4" eb="6">
      <t>ロウジン</t>
    </rPh>
    <rPh sb="6" eb="8">
      <t>フクシ</t>
    </rPh>
    <rPh sb="8" eb="10">
      <t>シセツ</t>
    </rPh>
    <phoneticPr fontId="5"/>
  </si>
  <si>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5"/>
  </si>
  <si>
    <t>6　介護老人保健施設</t>
    <rPh sb="2" eb="4">
      <t>カイゴ</t>
    </rPh>
    <rPh sb="4" eb="6">
      <t>ロウジン</t>
    </rPh>
    <rPh sb="6" eb="8">
      <t>ホケン</t>
    </rPh>
    <rPh sb="8" eb="10">
      <t>シセツ</t>
    </rPh>
    <phoneticPr fontId="5"/>
  </si>
  <si>
    <t>7　介護医療院</t>
    <rPh sb="2" eb="4">
      <t>カイゴ</t>
    </rPh>
    <rPh sb="4" eb="6">
      <t>イリョウ</t>
    </rPh>
    <rPh sb="6" eb="7">
      <t>イン</t>
    </rPh>
    <phoneticPr fontId="5"/>
  </si>
  <si>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5"/>
  </si>
  <si>
    <t>2　高齢者施設等感染対策向上加算（Ⅱ）</t>
  </si>
  <si>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5"/>
  </si>
  <si>
    <t>連携している第二種協定指定医療機関</t>
    <rPh sb="0" eb="2">
      <t>レンケイ</t>
    </rPh>
    <rPh sb="6" eb="17">
      <t>ダイニシュキョウテイシテイイリョウキカン</t>
    </rPh>
    <phoneticPr fontId="5"/>
  </si>
  <si>
    <t>医療機関名</t>
    <rPh sb="0" eb="2">
      <t>イリョウキカンメイ</t>
    </rPh>
    <phoneticPr fontId="5"/>
  </si>
  <si>
    <t>医療機関コード</t>
    <rPh sb="0" eb="2">
      <t>イリョウ</t>
    </rPh>
    <rPh sb="2" eb="4">
      <t>キカン</t>
    </rPh>
    <phoneticPr fontId="5"/>
  </si>
  <si>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5"/>
  </si>
  <si>
    <t>　　　　医療機関名（※１）</t>
    <rPh sb="4" eb="6">
      <t>イリョウキカンメイ</t>
    </rPh>
    <phoneticPr fontId="5"/>
  </si>
  <si>
    <t>医療機関が届け出ている診療報酬</t>
    <rPh sb="0" eb="2">
      <t>イリョウ</t>
    </rPh>
    <rPh sb="2" eb="4">
      <t>キカン</t>
    </rPh>
    <rPh sb="5" eb="6">
      <t>トド</t>
    </rPh>
    <rPh sb="7" eb="8">
      <t>デ</t>
    </rPh>
    <rPh sb="11" eb="13">
      <t>シンリョウ</t>
    </rPh>
    <rPh sb="13" eb="15">
      <t>ホウシュウ</t>
    </rPh>
    <phoneticPr fontId="5"/>
  </si>
  <si>
    <t>1 感染対策向上加算１</t>
    <rPh sb="2" eb="4">
      <t>カンセン</t>
    </rPh>
    <rPh sb="4" eb="6">
      <t>タイサク</t>
    </rPh>
    <rPh sb="6" eb="8">
      <t>コウジョウ</t>
    </rPh>
    <rPh sb="8" eb="10">
      <t>カサン</t>
    </rPh>
    <phoneticPr fontId="5"/>
  </si>
  <si>
    <t>2 感染対策向上加算２</t>
    <rPh sb="2" eb="4">
      <t>カンセン</t>
    </rPh>
    <rPh sb="4" eb="6">
      <t>タイサク</t>
    </rPh>
    <rPh sb="6" eb="8">
      <t>コウジョウ</t>
    </rPh>
    <rPh sb="8" eb="10">
      <t>カサン</t>
    </rPh>
    <phoneticPr fontId="5"/>
  </si>
  <si>
    <t>3 感染対策向上加算３</t>
    <rPh sb="2" eb="4">
      <t>カンセン</t>
    </rPh>
    <rPh sb="4" eb="6">
      <t>タイサク</t>
    </rPh>
    <rPh sb="6" eb="8">
      <t>コウジョウ</t>
    </rPh>
    <rPh sb="8" eb="10">
      <t>カサン</t>
    </rPh>
    <phoneticPr fontId="5"/>
  </si>
  <si>
    <t>4 外来感染対策向上加算</t>
    <rPh sb="2" eb="4">
      <t>ガイライ</t>
    </rPh>
    <rPh sb="4" eb="6">
      <t>カンセン</t>
    </rPh>
    <rPh sb="6" eb="8">
      <t>タイサク</t>
    </rPh>
    <rPh sb="8" eb="10">
      <t>コウジョウ</t>
    </rPh>
    <rPh sb="10" eb="12">
      <t>カサン</t>
    </rPh>
    <phoneticPr fontId="5"/>
  </si>
  <si>
    <t>地域の医師会の名称（※１）</t>
    <rPh sb="0" eb="2">
      <t>チイキ</t>
    </rPh>
    <rPh sb="3" eb="6">
      <t>イシカイ</t>
    </rPh>
    <rPh sb="7" eb="9">
      <t>メイショウ</t>
    </rPh>
    <phoneticPr fontId="5"/>
  </si>
  <si>
    <t>院内感染対策に関する研修又は訓練に参加した日時</t>
  </si>
  <si>
    <t>月</t>
    <rPh sb="0" eb="1">
      <t>ツキ</t>
    </rPh>
    <phoneticPr fontId="5"/>
  </si>
  <si>
    <t>6　高齢者施設等感染対策向上加算（Ⅱ）に係る届出</t>
    <rPh sb="20" eb="21">
      <t>カカ</t>
    </rPh>
    <rPh sb="22" eb="24">
      <t>トドケデ</t>
    </rPh>
    <phoneticPr fontId="5"/>
  </si>
  <si>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5"/>
  </si>
  <si>
    <t>実地指導を受けた日時</t>
    <rPh sb="0" eb="2">
      <t>ジッチ</t>
    </rPh>
    <rPh sb="2" eb="4">
      <t>シドウ</t>
    </rPh>
    <rPh sb="5" eb="6">
      <t>ウ</t>
    </rPh>
    <rPh sb="8" eb="10">
      <t>ニチジ</t>
    </rPh>
    <phoneticPr fontId="5"/>
  </si>
  <si>
    <t>備考１</t>
    <rPh sb="0" eb="2">
      <t>ビコウ</t>
    </rPh>
    <phoneticPr fontId="5"/>
  </si>
  <si>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5"/>
  </si>
  <si>
    <t>備考２</t>
  </si>
  <si>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5"/>
  </si>
  <si>
    <t>備考３</t>
  </si>
  <si>
    <t>高齢者施設等感染対策向上加算（Ⅰ）及び（Ⅱ）は併算定が可能である。</t>
    <rPh sb="17" eb="18">
      <t>オヨ</t>
    </rPh>
    <rPh sb="23" eb="24">
      <t>ヘイ</t>
    </rPh>
    <rPh sb="24" eb="26">
      <t>サンテイ</t>
    </rPh>
    <rPh sb="27" eb="29">
      <t>カノウ</t>
    </rPh>
    <phoneticPr fontId="5"/>
  </si>
  <si>
    <t>備考４</t>
  </si>
  <si>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5"/>
  </si>
  <si>
    <t>（※１）</t>
  </si>
  <si>
    <t>研修若しくは訓練を行った医療機関又は地域の医師会のいずれかを記載してください。</t>
    <rPh sb="2" eb="3">
      <t>モ</t>
    </rPh>
    <rPh sb="16" eb="17">
      <t>マタ</t>
    </rPh>
    <rPh sb="30" eb="32">
      <t>キサイ</t>
    </rPh>
    <phoneticPr fontId="5"/>
  </si>
  <si>
    <t>（別紙40）</t>
  </si>
  <si>
    <t>認知症チームケア推進加算に係る届出書</t>
    <rPh sb="13" eb="14">
      <t>カカ</t>
    </rPh>
    <rPh sb="15" eb="18">
      <t>トドケデショ</t>
    </rPh>
    <phoneticPr fontId="5"/>
  </si>
  <si>
    <t>１（介護予防）認知症対応型共同生活介護</t>
  </si>
  <si>
    <t>２　介護老人福祉施設</t>
  </si>
  <si>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</si>
  <si>
    <t>４　介護老人保健施設</t>
  </si>
  <si>
    <t>５　介護医療院</t>
  </si>
  <si>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</si>
  <si>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</si>
  <si>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5"/>
  </si>
  <si>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5"/>
  </si>
  <si>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5"/>
  </si>
  <si>
    <t>注　届出日の属する月の前３月の各月末時点の利用者又は入所者の数</t>
    <rPh sb="24" eb="25">
      <t>マタ</t>
    </rPh>
    <rPh sb="26" eb="29">
      <t>ニュウショシャ</t>
    </rPh>
    <phoneticPr fontId="5"/>
  </si>
  <si>
    <t>の平均で算定。</t>
  </si>
  <si>
    <t>認知症の行動・心理症状の予防等に資する認知症介護の指導に係る専門的な研修を修了</t>
  </si>
  <si>
    <t>している者又は認知症介護に係る専門的な研修及び認知症の行動・心理症状の予防等に資する</t>
    <rPh sb="4" eb="5">
      <t>モノ</t>
    </rPh>
    <rPh sb="5" eb="6">
      <t>マタ</t>
    </rPh>
    <rPh sb="37" eb="38">
      <t>トウ</t>
    </rPh>
    <phoneticPr fontId="5"/>
  </si>
  <si>
    <t>ケアプログラムを含んだ研修を修了している者を必要数以上配置し、かつ、複数人の介護職員</t>
  </si>
  <si>
    <t>からなる認知症の行動・心理症状に対応するチームを組んでいる</t>
  </si>
  <si>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5"/>
  </si>
  <si>
    <t>専門的な研修を修了している者又は認知症介護に係る専門的な</t>
    <rPh sb="14" eb="15">
      <t>マタ</t>
    </rPh>
    <phoneticPr fontId="5"/>
  </si>
  <si>
    <t>研修及び認知症の行動・心理症状の予防に資するケアプログラムを</t>
  </si>
  <si>
    <t>含んだ研修を修了している者の数</t>
  </si>
  <si>
    <t>対象者に対し、個別に認知症の行動・心理症状の評価を計画的に行い、その評価に</t>
  </si>
  <si>
    <t>基づく値を測定し、認知症の行動・心理症状の予防等に資するチームケアを実施している</t>
  </si>
  <si>
    <t>(4）</t>
  </si>
  <si>
    <t>認知症の行動・心理症状の予防等に資する認知症ケアについて、カンファレンスの開催、</t>
  </si>
  <si>
    <t>計画の作成、認知症の行動・心理症状の有無及び程度についての定期的な評価、</t>
  </si>
  <si>
    <t>ケアの振り返り、計画の見直し等を行っている</t>
  </si>
  <si>
    <t>２．認知症チームケア推進加算（Ⅱ）に係る届出内容</t>
    <rPh sb="18" eb="19">
      <t>カカ</t>
    </rPh>
    <rPh sb="20" eb="21">
      <t>トド</t>
    </rPh>
    <rPh sb="21" eb="22">
      <t>デ</t>
    </rPh>
    <rPh sb="22" eb="24">
      <t>ナイヨウ</t>
    </rPh>
    <phoneticPr fontId="5"/>
  </si>
  <si>
    <t>認知症チームケア推進加算（Ⅰ）の（1）、（3）、（4）に該当している</t>
  </si>
  <si>
    <t>※認知症チームケア推進加算（Ⅰ）に係る届出内容（1）、（3）、（4）も記入すること。</t>
    <rPh sb="17" eb="18">
      <t>カカ</t>
    </rPh>
    <rPh sb="19" eb="21">
      <t>トドケデ</t>
    </rPh>
    <rPh sb="21" eb="23">
      <t>ナイヨウ</t>
    </rPh>
    <rPh sb="35" eb="37">
      <t>キニュウ</t>
    </rPh>
    <phoneticPr fontId="5"/>
  </si>
  <si>
    <t>認知症の行動・心理症状の予防等に資する認知症介護に係る専門的な研修を修了している者</t>
  </si>
  <si>
    <t>を必要数以上配置し、かつ、複数人の介護職員からなる認知症の行動・心理症状に対応する</t>
    <rPh sb="1" eb="4">
      <t>ヒツヨウスウ</t>
    </rPh>
    <rPh sb="4" eb="6">
      <t>イジョウ</t>
    </rPh>
    <rPh sb="6" eb="8">
      <t>ハイチ</t>
    </rPh>
    <rPh sb="37" eb="39">
      <t>タイオウ</t>
    </rPh>
    <phoneticPr fontId="5"/>
  </si>
  <si>
    <t>チームを組んでいる</t>
  </si>
  <si>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5"/>
  </si>
  <si>
    <t>研修を修了している者の数</t>
  </si>
  <si>
    <t>　要件を満たすことが分かる根拠書類を準備し、指定権者からの求めがあった場合には、速やかに提出</t>
  </si>
  <si>
    <t>（別紙46）</t>
  </si>
  <si>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5"/>
  </si>
  <si>
    <t>1　夜間支援体制加算（Ⅰ）</t>
    <rPh sb="2" eb="4">
      <t>ヤカン</t>
    </rPh>
    <rPh sb="4" eb="6">
      <t>シエン</t>
    </rPh>
    <rPh sb="6" eb="8">
      <t>タイセイ</t>
    </rPh>
    <rPh sb="8" eb="10">
      <t>カサン</t>
    </rPh>
    <phoneticPr fontId="5"/>
  </si>
  <si>
    <t>2　夜間支援体制加算（Ⅱ）</t>
    <rPh sb="2" eb="4">
      <t>ヤカン</t>
    </rPh>
    <rPh sb="4" eb="6">
      <t>シエン</t>
    </rPh>
    <rPh sb="6" eb="8">
      <t>タイセイ</t>
    </rPh>
    <rPh sb="8" eb="10">
      <t>カサン</t>
    </rPh>
    <phoneticPr fontId="5"/>
  </si>
  <si>
    <t>１　夜間支援体制加算に係る届出内容</t>
    <rPh sb="2" eb="4">
      <t>ヤカン</t>
    </rPh>
    <rPh sb="4" eb="6">
      <t>シエン</t>
    </rPh>
    <phoneticPr fontId="5"/>
  </si>
  <si>
    <t>① 共同生活住居の数</t>
    <rPh sb="2" eb="4">
      <t>キョウドウ</t>
    </rPh>
    <rPh sb="4" eb="6">
      <t>セイカツ</t>
    </rPh>
    <rPh sb="6" eb="8">
      <t>ジュウキョ</t>
    </rPh>
    <rPh sb="9" eb="10">
      <t>カズ</t>
    </rPh>
    <phoneticPr fontId="5"/>
  </si>
  <si>
    <t>ユニット</t>
  </si>
  <si>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5"/>
  </si>
  <si>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5"/>
  </si>
  <si>
    <t>④ ③へ加配をしている。</t>
  </si>
  <si>
    <t>イ</t>
  </si>
  <si>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5"/>
  </si>
  <si>
    <t>ロ</t>
  </si>
  <si>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5"/>
  </si>
  <si>
    <t>ハ</t>
  </si>
  <si>
    <t>事業所内で宿直勤務に当たる者が１以上</t>
    <rPh sb="0" eb="3">
      <t>ジギョウショ</t>
    </rPh>
    <rPh sb="3" eb="4">
      <t>ナイ</t>
    </rPh>
    <rPh sb="5" eb="7">
      <t>シュクチョク</t>
    </rPh>
    <rPh sb="7" eb="9">
      <t>キンム</t>
    </rPh>
    <rPh sb="10" eb="11">
      <t>ア</t>
    </rPh>
    <rPh sb="13" eb="14">
      <t>モノ</t>
    </rPh>
    <phoneticPr fontId="5"/>
  </si>
  <si>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5"/>
  </si>
  <si>
    <t>① 利用者数</t>
    <rPh sb="2" eb="4">
      <t>リヨウ</t>
    </rPh>
    <rPh sb="4" eb="5">
      <t>シャ</t>
    </rPh>
    <rPh sb="5" eb="6">
      <t>スウ</t>
    </rPh>
    <phoneticPr fontId="5"/>
  </si>
  <si>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5"/>
  </si>
  <si>
    <t>③ ①に占める②の割合</t>
    <rPh sb="4" eb="5">
      <t>シ</t>
    </rPh>
    <rPh sb="9" eb="11">
      <t>ワリアイ</t>
    </rPh>
    <phoneticPr fontId="5"/>
  </si>
  <si>
    <t>→</t>
  </si>
  <si>
    <t>１０％以上</t>
    <rPh sb="3" eb="5">
      <t>イジョウ</t>
    </rPh>
    <phoneticPr fontId="5"/>
  </si>
  <si>
    <t>④ 導入機器</t>
    <rPh sb="2" eb="4">
      <t>ドウニュウ</t>
    </rPh>
    <rPh sb="4" eb="6">
      <t>キキ</t>
    </rPh>
    <phoneticPr fontId="5"/>
  </si>
  <si>
    <t>⑤ 導入機器の継続的な使用（９週間以上）</t>
    <rPh sb="7" eb="9">
      <t>ケイゾク</t>
    </rPh>
    <rPh sb="9" eb="10">
      <t>テキ</t>
    </rPh>
    <rPh sb="11" eb="13">
      <t>シヨウ</t>
    </rPh>
    <rPh sb="15" eb="17">
      <t>シュウカン</t>
    </rPh>
    <rPh sb="17" eb="19">
      <t>イジョウ</t>
    </rPh>
    <phoneticPr fontId="5"/>
  </si>
  <si>
    <t>⑥ 利用者の安全並びに介護サービスの質の確保及び職員の負担軽減に資する方策を検討するための委員会を設置し、必要な検討等が行われている。</t>
  </si>
  <si>
    <t>備考　要件を満たすことが分かる根拠書類を準備し、指定権者からの求めがあった場合には、</t>
  </si>
  <si>
    <t>　　速やかに提出すること。</t>
    <rPh sb="2" eb="3">
      <t>スミ</t>
    </rPh>
    <rPh sb="6" eb="8">
      <t>テイシュツ</t>
    </rPh>
    <phoneticPr fontId="5"/>
  </si>
  <si>
    <t>（別紙47）</t>
  </si>
  <si>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5"/>
  </si>
  <si>
    <t>看取り介護加算に係る届出内容</t>
    <rPh sb="0" eb="2">
      <t>ミト</t>
    </rPh>
    <rPh sb="3" eb="5">
      <t>カイゴ</t>
    </rPh>
    <rPh sb="5" eb="7">
      <t>カサン</t>
    </rPh>
    <rPh sb="8" eb="9">
      <t>カカワ</t>
    </rPh>
    <rPh sb="10" eb="12">
      <t>トドケデ</t>
    </rPh>
    <rPh sb="12" eb="14">
      <t>ナイヨウ</t>
    </rPh>
    <phoneticPr fontId="5"/>
  </si>
  <si>
    <t>医療連携体制加算（Ⅰ）イ～（Ⅰ）ロのいずれかを算定している。</t>
  </si>
  <si>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5"/>
  </si>
  <si>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5"/>
  </si>
  <si>
    <t>看取りに関する職員研修を行っている。</t>
    <rPh sb="0" eb="2">
      <t>ミト</t>
    </rPh>
    <rPh sb="4" eb="5">
      <t>カン</t>
    </rPh>
    <rPh sb="7" eb="9">
      <t>ショクイン</t>
    </rPh>
    <rPh sb="9" eb="11">
      <t>ケンシュウ</t>
    </rPh>
    <rPh sb="12" eb="13">
      <t>オコナ</t>
    </rPh>
    <phoneticPr fontId="5"/>
  </si>
  <si>
    <t>⑤</t>
  </si>
  <si>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5"/>
  </si>
  <si>
    <t>※</t>
  </si>
  <si>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5"/>
  </si>
  <si>
    <t>備考</t>
  </si>
  <si>
    <t>（別紙48）</t>
  </si>
  <si>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5"/>
  </si>
  <si>
    <t>1　医療連携体制加算（Ⅰ）イ</t>
    <rPh sb="2" eb="4">
      <t>イリョウ</t>
    </rPh>
    <rPh sb="4" eb="6">
      <t>レンケイ</t>
    </rPh>
    <rPh sb="6" eb="8">
      <t>タイセイ</t>
    </rPh>
    <rPh sb="8" eb="10">
      <t>カサン</t>
    </rPh>
    <phoneticPr fontId="5"/>
  </si>
  <si>
    <t>2　医療連携体制加算（Ⅰ）ロ</t>
    <rPh sb="2" eb="4">
      <t>イリョウ</t>
    </rPh>
    <rPh sb="4" eb="6">
      <t>レンケイ</t>
    </rPh>
    <rPh sb="6" eb="8">
      <t>タイセイ</t>
    </rPh>
    <rPh sb="8" eb="10">
      <t>カサン</t>
    </rPh>
    <phoneticPr fontId="5"/>
  </si>
  <si>
    <t>3　医療連携体制加算（Ⅰ）ハ</t>
    <rPh sb="2" eb="4">
      <t>イリョウ</t>
    </rPh>
    <rPh sb="4" eb="6">
      <t>レンケイ</t>
    </rPh>
    <rPh sb="6" eb="8">
      <t>タイセイ</t>
    </rPh>
    <rPh sb="8" eb="10">
      <t>カサン</t>
    </rPh>
    <phoneticPr fontId="5"/>
  </si>
  <si>
    <t>○医療連携体制加算（Ⅰ）に係る届出内容</t>
  </si>
  <si>
    <t>・医療連携体制加算（Ⅰ）イ～（Ⅰ）ハ共通</t>
    <rPh sb="1" eb="3">
      <t>イリョウ</t>
    </rPh>
    <rPh sb="3" eb="5">
      <t>レンケイ</t>
    </rPh>
    <rPh sb="5" eb="7">
      <t>タイセイ</t>
    </rPh>
    <rPh sb="7" eb="9">
      <t>カサン</t>
    </rPh>
    <rPh sb="18" eb="20">
      <t>キョウツウ</t>
    </rPh>
    <phoneticPr fontId="5"/>
  </si>
  <si>
    <t>指針整備等の
状況</t>
    <rPh sb="0" eb="2">
      <t>シシン</t>
    </rPh>
    <rPh sb="2" eb="4">
      <t>セイビ</t>
    </rPh>
    <rPh sb="4" eb="5">
      <t>トウ</t>
    </rPh>
    <rPh sb="7" eb="9">
      <t>ジョウキョウ</t>
    </rPh>
    <phoneticPr fontId="5"/>
  </si>
  <si>
    <t>利用者が重度化した場合の対応に係る指針を定めている。</t>
    <rPh sb="0" eb="3">
      <t>リヨウシャ</t>
    </rPh>
    <phoneticPr fontId="5"/>
  </si>
  <si>
    <t>①で定めた指針の内容を、入居に際して利用者又はその家族等に説明し同意を得ている。</t>
    <rPh sb="2" eb="3">
      <t>サダ</t>
    </rPh>
    <rPh sb="27" eb="28">
      <t>トウ</t>
    </rPh>
    <phoneticPr fontId="5"/>
  </si>
  <si>
    <t>・医療連携体制加算（Ⅰ）イ</t>
    <rPh sb="1" eb="3">
      <t>イリョウ</t>
    </rPh>
    <rPh sb="3" eb="5">
      <t>レンケイ</t>
    </rPh>
    <rPh sb="5" eb="7">
      <t>タイセイ</t>
    </rPh>
    <rPh sb="7" eb="9">
      <t>カサン</t>
    </rPh>
    <phoneticPr fontId="5"/>
  </si>
  <si>
    <t>看護体制の
状況</t>
    <rPh sb="0" eb="2">
      <t>カンゴ</t>
    </rPh>
    <rPh sb="2" eb="4">
      <t>タイセイ</t>
    </rPh>
    <rPh sb="6" eb="8">
      <t>ジョウキョウ</t>
    </rPh>
    <phoneticPr fontId="5"/>
  </si>
  <si>
    <t>事業所の職員として看護師を常勤換算方法で１名以上配置している。</t>
    <rPh sb="9" eb="12">
      <t>カンゴシ</t>
    </rPh>
    <rPh sb="21" eb="22">
      <t>メイ</t>
    </rPh>
    <rPh sb="24" eb="26">
      <t>ハイチ</t>
    </rPh>
    <phoneticPr fontId="5"/>
  </si>
  <si>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5"/>
  </si>
  <si>
    <t>・医療連携体制加算（Ⅰ）ロ</t>
    <rPh sb="1" eb="3">
      <t>イリョウ</t>
    </rPh>
    <rPh sb="3" eb="5">
      <t>レンケイ</t>
    </rPh>
    <rPh sb="5" eb="7">
      <t>タイセイ</t>
    </rPh>
    <rPh sb="7" eb="9">
      <t>カサン</t>
    </rPh>
    <phoneticPr fontId="5"/>
  </si>
  <si>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5"/>
  </si>
  <si>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5"/>
  </si>
  <si>
    <t>・医療連携体制加算（Ⅰ）ハ</t>
    <rPh sb="1" eb="3">
      <t>イリョウ</t>
    </rPh>
    <rPh sb="3" eb="5">
      <t>レンケイ</t>
    </rPh>
    <rPh sb="5" eb="7">
      <t>タイセイ</t>
    </rPh>
    <rPh sb="7" eb="9">
      <t>カサン</t>
    </rPh>
    <phoneticPr fontId="5"/>
  </si>
  <si>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5"/>
  </si>
  <si>
    <t>看護師により24時間連絡できる体制を確保している。</t>
    <rPh sb="0" eb="3">
      <t>カンゴシ</t>
    </rPh>
    <rPh sb="8" eb="10">
      <t>ジカン</t>
    </rPh>
    <rPh sb="10" eb="12">
      <t>レンラク</t>
    </rPh>
    <rPh sb="15" eb="17">
      <t>タイセイ</t>
    </rPh>
    <rPh sb="18" eb="20">
      <t>カクホ</t>
    </rPh>
    <phoneticPr fontId="5"/>
  </si>
  <si>
    <t>※１</t>
  </si>
  <si>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5"/>
  </si>
  <si>
    <t>※２</t>
  </si>
  <si>
    <t>「病院等」は「病院、診療所若しくは指定訪問看護ステーション」を指す。</t>
  </si>
  <si>
    <t>（別紙48－2）</t>
  </si>
  <si>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5"/>
  </si>
  <si>
    <t>医療連携体制加算（Ⅱ）に係る届出内容</t>
    <rPh sb="0" eb="2">
      <t>イリョウ</t>
    </rPh>
    <rPh sb="2" eb="4">
      <t>レンケイ</t>
    </rPh>
    <rPh sb="4" eb="6">
      <t>タイセイ</t>
    </rPh>
    <rPh sb="6" eb="8">
      <t>カサン</t>
    </rPh>
    <phoneticPr fontId="5"/>
  </si>
  <si>
    <t>医療連携体制加算（Ⅰ）イ～（Ⅰ）ハのいずれかを算定している。</t>
  </si>
  <si>
    <t>算定日の属する月の前３月間において、下記いずれかに該当する状態の利用者が１人以上である。</t>
  </si>
  <si>
    <t>　（ア）喀痰吸引を実施している状態</t>
    <rPh sb="4" eb="6">
      <t>カクタン</t>
    </rPh>
    <rPh sb="6" eb="8">
      <t>キュウイン</t>
    </rPh>
    <rPh sb="9" eb="11">
      <t>ジッシ</t>
    </rPh>
    <rPh sb="15" eb="17">
      <t>ジョウタイ</t>
    </rPh>
    <phoneticPr fontId="5"/>
  </si>
  <si>
    <t>　（イ）呼吸障害等により人工呼吸器を使用している状態</t>
  </si>
  <si>
    <t>　（ウ）中心静脈注射を実施している状態</t>
    <rPh sb="4" eb="6">
      <t>チュウシン</t>
    </rPh>
    <rPh sb="6" eb="8">
      <t>ジョウミャク</t>
    </rPh>
    <rPh sb="8" eb="10">
      <t>チュウシャ</t>
    </rPh>
    <rPh sb="11" eb="13">
      <t>ジッシシ</t>
    </rPh>
    <rPh sb="13" eb="19">
      <t>テイルジョウタイ</t>
    </rPh>
    <phoneticPr fontId="5"/>
  </si>
  <si>
    <t>　（エ）人工腎臓を実施している状態</t>
  </si>
  <si>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5"/>
  </si>
  <si>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5"/>
  </si>
  <si>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5"/>
  </si>
  <si>
    <t>　（ク）褥瘡に対する治療を実施している状態</t>
    <rPh sb="4" eb="6">
      <t>ジョクソウ</t>
    </rPh>
    <rPh sb="7" eb="8">
      <t>タイ</t>
    </rPh>
    <rPh sb="10" eb="12">
      <t>チリョウ</t>
    </rPh>
    <rPh sb="13" eb="15">
      <t>ジッシ</t>
    </rPh>
    <rPh sb="19" eb="21">
      <t>ジョウタイ</t>
    </rPh>
    <phoneticPr fontId="5"/>
  </si>
  <si>
    <t>　（ケ）気管切開が行われている状態</t>
    <rPh sb="4" eb="6">
      <t>キカン</t>
    </rPh>
    <rPh sb="6" eb="8">
      <t>セッカイ</t>
    </rPh>
    <rPh sb="9" eb="10">
      <t>オコナ</t>
    </rPh>
    <rPh sb="15" eb="17">
      <t>ジョウタイ</t>
    </rPh>
    <phoneticPr fontId="5"/>
  </si>
  <si>
    <t>　（コ）留置カテーテルを使用している状態</t>
    <rPh sb="4" eb="6">
      <t>リュウチ</t>
    </rPh>
    <rPh sb="12" eb="14">
      <t>シヨウ</t>
    </rPh>
    <rPh sb="18" eb="20">
      <t>ジョウタイ</t>
    </rPh>
    <phoneticPr fontId="5"/>
  </si>
  <si>
    <t>　（サ）インスリン注射を実施している状態</t>
    <rPh sb="9" eb="11">
      <t>チュウシャ</t>
    </rPh>
    <rPh sb="12" eb="14">
      <t>ジッシ</t>
    </rPh>
    <rPh sb="18" eb="20">
      <t>ジョウタイ</t>
    </rPh>
    <phoneticPr fontId="5"/>
  </si>
  <si>
    <t>介護給付費算定に係る体制等に関する届出書・変更届出書　チェック表
（認知症対応型共同生活介護・介護予防認知症対応型共同生活介護）</t>
    <rPh sb="0" eb="2">
      <t>カイゴ</t>
    </rPh>
    <rPh sb="2" eb="5">
      <t>キュウフヒ</t>
    </rPh>
    <rPh sb="5" eb="7">
      <t>サンテイ</t>
    </rPh>
    <rPh sb="8" eb="9">
      <t>カカ</t>
    </rPh>
    <rPh sb="10" eb="12">
      <t>タイセイ</t>
    </rPh>
    <rPh sb="12" eb="13">
      <t>トウ</t>
    </rPh>
    <rPh sb="14" eb="15">
      <t>カン</t>
    </rPh>
    <rPh sb="17" eb="20">
      <t>トドケデショ</t>
    </rPh>
    <rPh sb="21" eb="23">
      <t>ヘンコウ</t>
    </rPh>
    <rPh sb="23" eb="25">
      <t>トドケデ</t>
    </rPh>
    <rPh sb="25" eb="26">
      <t>ショ</t>
    </rPh>
    <rPh sb="31" eb="32">
      <t>ヒョウ</t>
    </rPh>
    <rPh sb="34" eb="36">
      <t>ニンチ</t>
    </rPh>
    <rPh sb="36" eb="37">
      <t>ショウ</t>
    </rPh>
    <rPh sb="37" eb="40">
      <t>タイオウガタ</t>
    </rPh>
    <rPh sb="40" eb="42">
      <t>キョウドウ</t>
    </rPh>
    <rPh sb="42" eb="44">
      <t>セイカツ</t>
    </rPh>
    <rPh sb="44" eb="46">
      <t>カイゴ</t>
    </rPh>
    <rPh sb="47" eb="49">
      <t>カイゴ</t>
    </rPh>
    <rPh sb="49" eb="51">
      <t>ヨボウ</t>
    </rPh>
    <rPh sb="51" eb="53">
      <t>ニンチ</t>
    </rPh>
    <rPh sb="53" eb="54">
      <t>ショウ</t>
    </rPh>
    <rPh sb="54" eb="57">
      <t>タイオウガタ</t>
    </rPh>
    <rPh sb="57" eb="59">
      <t>キョウドウ</t>
    </rPh>
    <rPh sb="59" eb="61">
      <t>セイカツ</t>
    </rPh>
    <rPh sb="61" eb="63">
      <t>カイゴ</t>
    </rPh>
    <phoneticPr fontId="5"/>
  </si>
  <si>
    <t>担当者名</t>
    <rPh sb="0" eb="3">
      <t>タントウシャ</t>
    </rPh>
    <rPh sb="3" eb="4">
      <t>メイ</t>
    </rPh>
    <phoneticPr fontId="5"/>
  </si>
  <si>
    <t>連絡先（TEL）</t>
    <rPh sb="0" eb="3">
      <t>レンラクサキ</t>
    </rPh>
    <phoneticPr fontId="5"/>
  </si>
  <si>
    <t>※　加算が算定されなくなる場合、欠員が解消される場合等についても同様に届け出てください。</t>
    <rPh sb="2" eb="4">
      <t>カサン</t>
    </rPh>
    <rPh sb="5" eb="7">
      <t>サンテイ</t>
    </rPh>
    <rPh sb="13" eb="15">
      <t>バアイ</t>
    </rPh>
    <rPh sb="16" eb="18">
      <t>ケツイン</t>
    </rPh>
    <rPh sb="19" eb="21">
      <t>カイショウ</t>
    </rPh>
    <rPh sb="24" eb="26">
      <t>バアイ</t>
    </rPh>
    <rPh sb="26" eb="27">
      <t>トウ</t>
    </rPh>
    <rPh sb="32" eb="34">
      <t>ドウヨウ</t>
    </rPh>
    <rPh sb="35" eb="36">
      <t>トド</t>
    </rPh>
    <rPh sb="37" eb="38">
      <t>デ</t>
    </rPh>
    <phoneticPr fontId="5"/>
  </si>
  <si>
    <t xml:space="preserve">※　厚労省様式（「別紙○」の名称のもの）については、記載の注意事項を確認し正しい方法で使用してください。
</t>
    <rPh sb="2" eb="5">
      <t>コウロウショウ</t>
    </rPh>
    <rPh sb="5" eb="7">
      <t>ヨウシキ</t>
    </rPh>
    <rPh sb="9" eb="11">
      <t>ベッシ</t>
    </rPh>
    <rPh sb="14" eb="16">
      <t>メイショウ</t>
    </rPh>
    <rPh sb="26" eb="28">
      <t>キサイ</t>
    </rPh>
    <rPh sb="29" eb="33">
      <t>チュウイジコウ</t>
    </rPh>
    <rPh sb="34" eb="36">
      <t>カクニン</t>
    </rPh>
    <rPh sb="37" eb="38">
      <t>タダ</t>
    </rPh>
    <rPh sb="40" eb="42">
      <t>ホウホウ</t>
    </rPh>
    <rPh sb="43" eb="45">
      <t>シヨウ</t>
    </rPh>
    <phoneticPr fontId="5"/>
  </si>
  <si>
    <t>※　参考様式は、算定要件を満たす内容を証するものであれば任意様式で提出しても差し支えありませんが、</t>
    <rPh sb="2" eb="6">
      <t>サンコウヨウシキ</t>
    </rPh>
    <rPh sb="8" eb="12">
      <t>サンテイヨウケン</t>
    </rPh>
    <rPh sb="13" eb="14">
      <t>ミ</t>
    </rPh>
    <rPh sb="16" eb="18">
      <t>ナイヨウ</t>
    </rPh>
    <rPh sb="19" eb="20">
      <t>ショウ</t>
    </rPh>
    <rPh sb="28" eb="30">
      <t>ニンイ</t>
    </rPh>
    <rPh sb="30" eb="32">
      <t>ヨウシキ</t>
    </rPh>
    <rPh sb="33" eb="35">
      <t>テイシュツ</t>
    </rPh>
    <rPh sb="38" eb="39">
      <t>サ</t>
    </rPh>
    <rPh sb="40" eb="41">
      <t>ツカ</t>
    </rPh>
    <phoneticPr fontId="5"/>
  </si>
  <si>
    <t>　届け出後も同じ様式を継続して使用し、算定要件を毎月確認及び記録してください。</t>
    <rPh sb="1" eb="2">
      <t>トド</t>
    </rPh>
    <rPh sb="3" eb="4">
      <t>デ</t>
    </rPh>
    <rPh sb="4" eb="5">
      <t>ゴ</t>
    </rPh>
    <rPh sb="6" eb="7">
      <t>オナ</t>
    </rPh>
    <rPh sb="8" eb="10">
      <t>ヨウシキ</t>
    </rPh>
    <rPh sb="11" eb="13">
      <t>ケイゾク</t>
    </rPh>
    <rPh sb="15" eb="17">
      <t>シヨウ</t>
    </rPh>
    <rPh sb="19" eb="23">
      <t>サンテイヨウケン</t>
    </rPh>
    <rPh sb="24" eb="26">
      <t>マイツキ</t>
    </rPh>
    <rPh sb="26" eb="28">
      <t>カクニン</t>
    </rPh>
    <rPh sb="28" eb="29">
      <t>オヨ</t>
    </rPh>
    <rPh sb="30" eb="32">
      <t>キロク</t>
    </rPh>
    <phoneticPr fontId="5"/>
  </si>
  <si>
    <t>届出事項</t>
    <rPh sb="0" eb="2">
      <t>トドケデ</t>
    </rPh>
    <rPh sb="2" eb="4">
      <t>ジコウ</t>
    </rPh>
    <phoneticPr fontId="5"/>
  </si>
  <si>
    <t>開設</t>
    <rPh sb="0" eb="2">
      <t>カイセツ</t>
    </rPh>
    <phoneticPr fontId="5"/>
  </si>
  <si>
    <t>加算
追加
・
加算
削除</t>
    <rPh sb="0" eb="2">
      <t>カサン</t>
    </rPh>
    <rPh sb="3" eb="5">
      <t>ツイカ</t>
    </rPh>
    <rPh sb="8" eb="10">
      <t>カサン</t>
    </rPh>
    <rPh sb="11" eb="13">
      <t>サクジョ</t>
    </rPh>
    <phoneticPr fontId="5"/>
  </si>
  <si>
    <t>添　付　書　類</t>
    <rPh sb="0" eb="1">
      <t>ソウ</t>
    </rPh>
    <rPh sb="2" eb="3">
      <t>ヅケ</t>
    </rPh>
    <rPh sb="4" eb="5">
      <t>ショ</t>
    </rPh>
    <rPh sb="6" eb="7">
      <t>タグイ</t>
    </rPh>
    <phoneticPr fontId="5"/>
  </si>
  <si>
    <t>備　　考</t>
    <rPh sb="0" eb="1">
      <t>ソナエ</t>
    </rPh>
    <rPh sb="3" eb="4">
      <t>コウ</t>
    </rPh>
    <phoneticPr fontId="5"/>
  </si>
  <si>
    <t>共　通　事　項
（必ず必要な書類）</t>
    <rPh sb="0" eb="1">
      <t>トモ</t>
    </rPh>
    <rPh sb="2" eb="3">
      <t>ツウ</t>
    </rPh>
    <rPh sb="4" eb="5">
      <t>コト</t>
    </rPh>
    <rPh sb="6" eb="7">
      <t>コウ</t>
    </rPh>
    <rPh sb="9" eb="10">
      <t>カナラ</t>
    </rPh>
    <rPh sb="11" eb="13">
      <t>ヒツヨウ</t>
    </rPh>
    <rPh sb="14" eb="16">
      <t>ショルイ</t>
    </rPh>
    <phoneticPr fontId="5"/>
  </si>
  <si>
    <t>自主点検したもの（チェック済）を提出すること。</t>
    <rPh sb="0" eb="2">
      <t>ジシュ</t>
    </rPh>
    <rPh sb="2" eb="4">
      <t>テンケン</t>
    </rPh>
    <rPh sb="13" eb="14">
      <t>ズ</t>
    </rPh>
    <rPh sb="16" eb="18">
      <t>テイシュツ</t>
    </rPh>
    <phoneticPr fontId="5"/>
  </si>
  <si>
    <t>運営規程</t>
    <rPh sb="0" eb="2">
      <t>ウンエイ</t>
    </rPh>
    <rPh sb="2" eb="4">
      <t>キテイ</t>
    </rPh>
    <phoneticPr fontId="5"/>
  </si>
  <si>
    <t>介護給付費算定に係る体制等に関する変更に伴い，改正したもの。介護の内容・利用料金の変更等について記載が必要。</t>
    <rPh sb="0" eb="2">
      <t>カイゴ</t>
    </rPh>
    <rPh sb="2" eb="5">
      <t>キュウフヒ</t>
    </rPh>
    <rPh sb="5" eb="7">
      <t>サンテイ</t>
    </rPh>
    <rPh sb="8" eb="9">
      <t>カカ</t>
    </rPh>
    <rPh sb="10" eb="12">
      <t>タイセイ</t>
    </rPh>
    <rPh sb="12" eb="13">
      <t>トウ</t>
    </rPh>
    <rPh sb="14" eb="15">
      <t>カン</t>
    </rPh>
    <rPh sb="17" eb="19">
      <t>ヘンコウ</t>
    </rPh>
    <rPh sb="20" eb="21">
      <t>トモナ</t>
    </rPh>
    <rPh sb="23" eb="25">
      <t>カイセイ</t>
    </rPh>
    <rPh sb="30" eb="32">
      <t>カイゴ</t>
    </rPh>
    <rPh sb="33" eb="35">
      <t>ナイヨウ</t>
    </rPh>
    <rPh sb="36" eb="38">
      <t>リヨウ</t>
    </rPh>
    <rPh sb="38" eb="40">
      <t>リョウキン</t>
    </rPh>
    <rPh sb="41" eb="43">
      <t>ヘンコウ</t>
    </rPh>
    <rPh sb="43" eb="44">
      <t>トウ</t>
    </rPh>
    <rPh sb="48" eb="50">
      <t>キサイ</t>
    </rPh>
    <rPh sb="51" eb="53">
      <t>ヒツヨウ</t>
    </rPh>
    <phoneticPr fontId="5"/>
  </si>
  <si>
    <t>変更後の運営規程又は新旧対照表</t>
    <rPh sb="0" eb="2">
      <t>ヘンコウ</t>
    </rPh>
    <rPh sb="2" eb="3">
      <t>ゴ</t>
    </rPh>
    <rPh sb="4" eb="6">
      <t>ウンエイ</t>
    </rPh>
    <rPh sb="6" eb="8">
      <t>キテイ</t>
    </rPh>
    <rPh sb="8" eb="9">
      <t>マタ</t>
    </rPh>
    <rPh sb="10" eb="12">
      <t>シンキュウ</t>
    </rPh>
    <rPh sb="12" eb="15">
      <t>タイショウヒョウ</t>
    </rPh>
    <phoneticPr fontId="5"/>
  </si>
  <si>
    <t>割引をする場合</t>
    <rPh sb="0" eb="2">
      <t>ワリビキ</t>
    </rPh>
    <rPh sb="5" eb="7">
      <t>バアイ</t>
    </rPh>
    <phoneticPr fontId="5"/>
  </si>
  <si>
    <t>指定居宅サービス事業者等による介護給付費の割引に係る割引率の設定について＜別紙５-２＞</t>
    <rPh sb="0" eb="2">
      <t>シテイ</t>
    </rPh>
    <rPh sb="2" eb="4">
      <t>キョタク</t>
    </rPh>
    <rPh sb="8" eb="11">
      <t>ジギョウシャ</t>
    </rPh>
    <rPh sb="11" eb="12">
      <t>トウ</t>
    </rPh>
    <rPh sb="15" eb="17">
      <t>カイゴ</t>
    </rPh>
    <rPh sb="17" eb="20">
      <t>キュウフヒ</t>
    </rPh>
    <rPh sb="21" eb="23">
      <t>ワリビキ</t>
    </rPh>
    <rPh sb="24" eb="25">
      <t>カカ</t>
    </rPh>
    <rPh sb="26" eb="29">
      <t>ワリビキリツ</t>
    </rPh>
    <rPh sb="30" eb="32">
      <t>セッテイ</t>
    </rPh>
    <rPh sb="37" eb="39">
      <t>ベッシ</t>
    </rPh>
    <phoneticPr fontId="5"/>
  </si>
  <si>
    <t>施設等の区分</t>
    <rPh sb="0" eb="2">
      <t>シセツ</t>
    </rPh>
    <rPh sb="2" eb="3">
      <t>トウ</t>
    </rPh>
    <rPh sb="4" eb="6">
      <t>クブン</t>
    </rPh>
    <phoneticPr fontId="5"/>
  </si>
  <si>
    <t>職員の欠員による減算の状況</t>
    <rPh sb="0" eb="2">
      <t>ショクイン</t>
    </rPh>
    <rPh sb="3" eb="5">
      <t>ケツイン</t>
    </rPh>
    <rPh sb="8" eb="10">
      <t>ゲンサン</t>
    </rPh>
    <rPh sb="11" eb="13">
      <t>ジョウキョウ</t>
    </rPh>
    <phoneticPr fontId="5"/>
  </si>
  <si>
    <t>理由書</t>
  </si>
  <si>
    <t>任意の様式で可。</t>
    <rPh sb="0" eb="2">
      <t>ニンイ</t>
    </rPh>
    <rPh sb="3" eb="5">
      <t>ヨウシキ</t>
    </rPh>
    <rPh sb="6" eb="7">
      <t>カ</t>
    </rPh>
    <phoneticPr fontId="5"/>
  </si>
  <si>
    <t>従業者の勤務の体制及び勤務形態一覧表＜別紙７＞又はこれに準じた勤務割表等</t>
    <rPh sb="19" eb="21">
      <t>ベッシ</t>
    </rPh>
    <phoneticPr fontId="5"/>
  </si>
  <si>
    <t>介護従業者の勤務状況がわかるもの。</t>
    <rPh sb="0" eb="2">
      <t>カイゴ</t>
    </rPh>
    <rPh sb="2" eb="5">
      <t>ジュウギョウシャ</t>
    </rPh>
    <rPh sb="6" eb="8">
      <t>キンム</t>
    </rPh>
    <rPh sb="8" eb="10">
      <t>ジョウキョウ</t>
    </rPh>
    <phoneticPr fontId="5"/>
  </si>
  <si>
    <t>組織体制図</t>
    <rPh sb="2" eb="4">
      <t>タイセイ</t>
    </rPh>
    <phoneticPr fontId="5"/>
  </si>
  <si>
    <t>夜間勤務条件基準</t>
    <rPh sb="0" eb="2">
      <t>ヤカン</t>
    </rPh>
    <rPh sb="2" eb="4">
      <t>キンム</t>
    </rPh>
    <rPh sb="4" eb="6">
      <t>ジョウケン</t>
    </rPh>
    <rPh sb="6" eb="8">
      <t>キジュン</t>
    </rPh>
    <phoneticPr fontId="5"/>
  </si>
  <si>
    <t>身体拘束廃止取組
の有無</t>
    <rPh sb="0" eb="2">
      <t>シンタイ</t>
    </rPh>
    <rPh sb="2" eb="4">
      <t>コウソク</t>
    </rPh>
    <rPh sb="4" eb="6">
      <t>ハイシ</t>
    </rPh>
    <rPh sb="6" eb="8">
      <t>トリクミ</t>
    </rPh>
    <rPh sb="10" eb="12">
      <t>ウム</t>
    </rPh>
    <phoneticPr fontId="5"/>
  </si>
  <si>
    <t>高齢者虐待防止措置実施の有無</t>
    <rPh sb="0" eb="3">
      <t>コウレイシャ</t>
    </rPh>
    <rPh sb="3" eb="7">
      <t>ギャクタイボウシ</t>
    </rPh>
    <rPh sb="7" eb="9">
      <t>ソチ</t>
    </rPh>
    <rPh sb="9" eb="11">
      <t>ジッシ</t>
    </rPh>
    <phoneticPr fontId="46"/>
  </si>
  <si>
    <t>業務継続計画策定の有無</t>
    <rPh sb="0" eb="6">
      <t>ギョウムケイゾクケイカク</t>
    </rPh>
    <rPh sb="6" eb="8">
      <t>サクテイ</t>
    </rPh>
    <rPh sb="9" eb="11">
      <t>ウム</t>
    </rPh>
    <phoneticPr fontId="46"/>
  </si>
  <si>
    <t>３ユニットの事業所が夜勤職員を２人以上とする場合</t>
  </si>
  <si>
    <t>最新の状況であれば、指定時に提出した平面図と同等のもの（任意様式）での提出可。</t>
    <rPh sb="0" eb="2">
      <t>サイシン</t>
    </rPh>
    <rPh sb="3" eb="5">
      <t>ジョウキョウ</t>
    </rPh>
    <rPh sb="10" eb="13">
      <t>シテイジ</t>
    </rPh>
    <rPh sb="14" eb="16">
      <t>テイシュツ</t>
    </rPh>
    <rPh sb="18" eb="21">
      <t>ヘイメンズ</t>
    </rPh>
    <rPh sb="22" eb="24">
      <t>ドウトウ</t>
    </rPh>
    <rPh sb="28" eb="32">
      <t>ニンイヨウシキ</t>
    </rPh>
    <rPh sb="35" eb="37">
      <t>テイシュツ</t>
    </rPh>
    <rPh sb="37" eb="38">
      <t>カ</t>
    </rPh>
    <phoneticPr fontId="5"/>
  </si>
  <si>
    <t>夜間支援体制加算に係る届出書＜別紙46＞</t>
    <rPh sb="0" eb="2">
      <t>ヤカン</t>
    </rPh>
    <rPh sb="2" eb="4">
      <t>シエン</t>
    </rPh>
    <rPh sb="4" eb="6">
      <t>タイセイ</t>
    </rPh>
    <rPh sb="6" eb="8">
      <t>カサン</t>
    </rPh>
    <rPh sb="9" eb="10">
      <t>カカ</t>
    </rPh>
    <rPh sb="11" eb="14">
      <t>トドケデショ</t>
    </rPh>
    <rPh sb="15" eb="17">
      <t>ベッシ</t>
    </rPh>
    <phoneticPr fontId="5"/>
  </si>
  <si>
    <t>夜間及び深夜の時間帯を明記すること。算定開始する月の分。</t>
    <rPh sb="0" eb="2">
      <t>ヤカン</t>
    </rPh>
    <rPh sb="2" eb="3">
      <t>オヨ</t>
    </rPh>
    <rPh sb="4" eb="6">
      <t>シンヤ</t>
    </rPh>
    <rPh sb="7" eb="10">
      <t>ジカンタイ</t>
    </rPh>
    <rPh sb="11" eb="13">
      <t>メイキ</t>
    </rPh>
    <rPh sb="18" eb="20">
      <t>サンテイ</t>
    </rPh>
    <rPh sb="20" eb="22">
      <t>カイシ</t>
    </rPh>
    <rPh sb="24" eb="25">
      <t>ツキ</t>
    </rPh>
    <rPh sb="26" eb="27">
      <t>ブン</t>
    </rPh>
    <phoneticPr fontId="5"/>
  </si>
  <si>
    <t>≪見守り機器等を導入した緩和措置を適用する場合≫
利用者の安全やケアの質の確保、職員の負担の軽減を図るための委員会の議事概要</t>
    <rPh sb="1" eb="3">
      <t>ミマモ</t>
    </rPh>
    <rPh sb="4" eb="7">
      <t>キキトウ</t>
    </rPh>
    <rPh sb="8" eb="10">
      <t>ドウニュウ</t>
    </rPh>
    <rPh sb="12" eb="14">
      <t>カンワ</t>
    </rPh>
    <rPh sb="14" eb="16">
      <t>ソチ</t>
    </rPh>
    <rPh sb="17" eb="19">
      <t>テキヨウ</t>
    </rPh>
    <rPh sb="25" eb="28">
      <t>リヨウシャ</t>
    </rPh>
    <rPh sb="29" eb="31">
      <t>アンゼン</t>
    </rPh>
    <rPh sb="35" eb="36">
      <t>シツ</t>
    </rPh>
    <rPh sb="37" eb="39">
      <t>カクホ</t>
    </rPh>
    <rPh sb="40" eb="42">
      <t>ショクイン</t>
    </rPh>
    <rPh sb="43" eb="45">
      <t>フタン</t>
    </rPh>
    <rPh sb="46" eb="48">
      <t>ケイゲン</t>
    </rPh>
    <rPh sb="49" eb="50">
      <t>ハカ</t>
    </rPh>
    <rPh sb="54" eb="57">
      <t>イインカイ</t>
    </rPh>
    <rPh sb="58" eb="62">
      <t>ギジガイヨウ</t>
    </rPh>
    <phoneticPr fontId="5"/>
  </si>
  <si>
    <t>導入後から９週間以上、継続して定期的に実施していることがわかるようにすること。</t>
    <rPh sb="0" eb="3">
      <t>ドウニュウゴ</t>
    </rPh>
    <rPh sb="6" eb="8">
      <t>シュウカン</t>
    </rPh>
    <rPh sb="8" eb="10">
      <t>イジョウ</t>
    </rPh>
    <rPh sb="11" eb="13">
      <t>ケイゾク</t>
    </rPh>
    <rPh sb="15" eb="18">
      <t>テイキテキ</t>
    </rPh>
    <rPh sb="19" eb="21">
      <t>ジッシ</t>
    </rPh>
    <phoneticPr fontId="5"/>
  </si>
  <si>
    <t>若年性認知症利用者受入加算</t>
    <rPh sb="0" eb="2">
      <t>ジャクネン</t>
    </rPh>
    <rPh sb="2" eb="3">
      <t>セイ</t>
    </rPh>
    <rPh sb="3" eb="6">
      <t>ニンチショウ</t>
    </rPh>
    <rPh sb="6" eb="9">
      <t>リヨウシャ</t>
    </rPh>
    <rPh sb="9" eb="11">
      <t>ウケイレ</t>
    </rPh>
    <rPh sb="11" eb="13">
      <t>カサン</t>
    </rPh>
    <phoneticPr fontId="5"/>
  </si>
  <si>
    <t>若年性認知症利用者受入加算に関する届出書＜参考様式５＞</t>
    <rPh sb="0" eb="2">
      <t>ジャクネン</t>
    </rPh>
    <rPh sb="2" eb="3">
      <t>セイ</t>
    </rPh>
    <rPh sb="3" eb="6">
      <t>ニンチショウ</t>
    </rPh>
    <rPh sb="6" eb="9">
      <t>リヨウシャ</t>
    </rPh>
    <rPh sb="9" eb="11">
      <t>ウケイレ</t>
    </rPh>
    <rPh sb="11" eb="13">
      <t>カサン</t>
    </rPh>
    <rPh sb="14" eb="15">
      <t>カン</t>
    </rPh>
    <rPh sb="17" eb="20">
      <t>トドケデショ</t>
    </rPh>
    <rPh sb="21" eb="23">
      <t>サンコウ</t>
    </rPh>
    <rPh sb="23" eb="25">
      <t>ヨウシキ</t>
    </rPh>
    <phoneticPr fontId="5"/>
  </si>
  <si>
    <t>利用者の入院期間中の体制（入院時費用）</t>
    <rPh sb="13" eb="15">
      <t>ニュウイン</t>
    </rPh>
    <rPh sb="15" eb="16">
      <t>ジ</t>
    </rPh>
    <rPh sb="16" eb="18">
      <t>ヒヨウ</t>
    </rPh>
    <phoneticPr fontId="46"/>
  </si>
  <si>
    <t>入院時費用に関する調書＜参考様式15＞</t>
    <rPh sb="0" eb="2">
      <t>ニュウイン</t>
    </rPh>
    <rPh sb="2" eb="3">
      <t>ジ</t>
    </rPh>
    <rPh sb="3" eb="5">
      <t>ヒヨウ</t>
    </rPh>
    <rPh sb="12" eb="14">
      <t>サンコウ</t>
    </rPh>
    <rPh sb="14" eb="16">
      <t>ヨウシキ</t>
    </rPh>
    <phoneticPr fontId="5"/>
  </si>
  <si>
    <r>
      <t xml:space="preserve">看取り介護加算
</t>
    </r>
    <r>
      <rPr>
        <sz val="8"/>
        <rFont val="ＭＳ Ｐゴシック"/>
        <family val="3"/>
        <charset val="128"/>
      </rPr>
      <t>＊介護サービス（短期利用型を除く）のみ</t>
    </r>
    <rPh sb="0" eb="2">
      <t>ミト</t>
    </rPh>
    <rPh sb="3" eb="5">
      <t>カイゴ</t>
    </rPh>
    <rPh sb="5" eb="7">
      <t>カサン</t>
    </rPh>
    <rPh sb="16" eb="18">
      <t>タンキ</t>
    </rPh>
    <rPh sb="18" eb="20">
      <t>リヨウ</t>
    </rPh>
    <rPh sb="20" eb="21">
      <t>ガタ</t>
    </rPh>
    <rPh sb="22" eb="23">
      <t>ノゾ</t>
    </rPh>
    <phoneticPr fontId="5"/>
  </si>
  <si>
    <t>看取りに関する指針</t>
    <rPh sb="0" eb="2">
      <t>ミト</t>
    </rPh>
    <rPh sb="4" eb="5">
      <t>カン</t>
    </rPh>
    <rPh sb="7" eb="9">
      <t>シシン</t>
    </rPh>
    <phoneticPr fontId="5"/>
  </si>
  <si>
    <t>必要な要件を満たしている場合は，重度化した場合の対応に係る指針をもって代えることも可。</t>
    <rPh sb="0" eb="2">
      <t>ヒツヨウ</t>
    </rPh>
    <rPh sb="4" eb="5">
      <t>ヒツヨウ</t>
    </rPh>
    <rPh sb="6" eb="7">
      <t>ミ</t>
    </rPh>
    <rPh sb="12" eb="14">
      <t>バアイ</t>
    </rPh>
    <rPh sb="16" eb="19">
      <t>ジュウドカ</t>
    </rPh>
    <rPh sb="21" eb="23">
      <t>バアイ</t>
    </rPh>
    <rPh sb="24" eb="26">
      <t>タイオウ</t>
    </rPh>
    <rPh sb="27" eb="28">
      <t>カカ</t>
    </rPh>
    <rPh sb="29" eb="31">
      <t>シシン</t>
    </rPh>
    <rPh sb="35" eb="36">
      <t>カ</t>
    </rPh>
    <rPh sb="41" eb="42">
      <t>カ</t>
    </rPh>
    <phoneticPr fontId="5"/>
  </si>
  <si>
    <r>
      <t>医療連携体制</t>
    </r>
    <r>
      <rPr>
        <sz val="8"/>
        <rFont val="ＭＳ Ｐゴシック"/>
        <family val="3"/>
        <charset val="128"/>
      </rPr>
      <t xml:space="preserve">
＊介護サービスのみ</t>
    </r>
    <rPh sb="0" eb="2">
      <t>イリョウ</t>
    </rPh>
    <rPh sb="2" eb="4">
      <t>レンケイ</t>
    </rPh>
    <rPh sb="4" eb="6">
      <t>タイセイ</t>
    </rPh>
    <rPh sb="8" eb="10">
      <t>カイゴ</t>
    </rPh>
    <phoneticPr fontId="5"/>
  </si>
  <si>
    <t>医療連携体制加算（Ⅰ）に係る届出書＜別紙48＞</t>
    <rPh sb="6" eb="8">
      <t>カサン</t>
    </rPh>
    <rPh sb="12" eb="13">
      <t>カカ</t>
    </rPh>
    <rPh sb="18" eb="20">
      <t>ベッシ</t>
    </rPh>
    <phoneticPr fontId="5"/>
  </si>
  <si>
    <t>医療連携体制加算（Ⅱ）に係る届出書＜別紙48-2＞</t>
    <rPh sb="12" eb="13">
      <t>カカ</t>
    </rPh>
    <rPh sb="18" eb="20">
      <t>ベッシ</t>
    </rPh>
    <phoneticPr fontId="5"/>
  </si>
  <si>
    <t>加算Ⅱを算定する場合のみ。</t>
    <rPh sb="0" eb="2">
      <t>カサン</t>
    </rPh>
    <rPh sb="4" eb="6">
      <t>サンテイ</t>
    </rPh>
    <rPh sb="8" eb="10">
      <t>バアイ</t>
    </rPh>
    <phoneticPr fontId="5"/>
  </si>
  <si>
    <t>算定開始する月の分。</t>
    <rPh sb="0" eb="2">
      <t>サンテイ</t>
    </rPh>
    <rPh sb="2" eb="4">
      <t>カイシ</t>
    </rPh>
    <rPh sb="6" eb="7">
      <t>ツキ</t>
    </rPh>
    <rPh sb="8" eb="9">
      <t>ブン</t>
    </rPh>
    <phoneticPr fontId="5"/>
  </si>
  <si>
    <t>≪病院、訪問看護ｽﾃｰｼｮﾝ等との連携による場合≫
２４時間連絡体制に係る契約書・協定書（写）</t>
    <rPh sb="28" eb="30">
      <t>ジカン</t>
    </rPh>
    <rPh sb="30" eb="32">
      <t>レンラク</t>
    </rPh>
    <rPh sb="32" eb="34">
      <t>タイセイ</t>
    </rPh>
    <rPh sb="35" eb="36">
      <t>カカ</t>
    </rPh>
    <rPh sb="41" eb="44">
      <t>キョウテイショ</t>
    </rPh>
    <phoneticPr fontId="5"/>
  </si>
  <si>
    <t>事業所に配置される看護職員，または２４時間連絡体制に係る看護師の免許証（写）</t>
    <rPh sb="0" eb="3">
      <t>ジギョウショ</t>
    </rPh>
    <rPh sb="4" eb="6">
      <t>ハイチ</t>
    </rPh>
    <rPh sb="9" eb="11">
      <t>カンゴ</t>
    </rPh>
    <rPh sb="11" eb="13">
      <t>ショクイン</t>
    </rPh>
    <rPh sb="19" eb="21">
      <t>ジカン</t>
    </rPh>
    <rPh sb="21" eb="23">
      <t>レンラク</t>
    </rPh>
    <rPh sb="23" eb="25">
      <t>タイセイ</t>
    </rPh>
    <rPh sb="26" eb="27">
      <t>カカワ</t>
    </rPh>
    <rPh sb="28" eb="31">
      <t>カンゴシ</t>
    </rPh>
    <rPh sb="32" eb="35">
      <t>メンキョショウ</t>
    </rPh>
    <rPh sb="36" eb="37">
      <t>ウツ</t>
    </rPh>
    <phoneticPr fontId="5"/>
  </si>
  <si>
    <t>喀痰吸引等の「要件となる利用者の状態」ごとに、前３月の利用者数を記録（計算）したもの</t>
    <rPh sb="0" eb="5">
      <t>カクタンキュウイントウ</t>
    </rPh>
    <rPh sb="7" eb="9">
      <t>ヨウケン</t>
    </rPh>
    <rPh sb="12" eb="15">
      <t>リヨウシャ</t>
    </rPh>
    <rPh sb="16" eb="18">
      <t>ジョウタイ</t>
    </rPh>
    <rPh sb="27" eb="30">
      <t>リヨウシャ</t>
    </rPh>
    <rPh sb="30" eb="31">
      <t>スウ</t>
    </rPh>
    <rPh sb="32" eb="34">
      <t>キロク</t>
    </rPh>
    <rPh sb="35" eb="37">
      <t>ケイサン</t>
    </rPh>
    <phoneticPr fontId="5"/>
  </si>
  <si>
    <t>加算Ⅱを算定する場合のみ。
該当者がいない「利用者の状態」については利用者数の記録不要。</t>
    <rPh sb="0" eb="2">
      <t>カサン</t>
    </rPh>
    <rPh sb="4" eb="6">
      <t>サンテイ</t>
    </rPh>
    <rPh sb="8" eb="10">
      <t>バアイ</t>
    </rPh>
    <rPh sb="14" eb="17">
      <t>ガイトウシャ</t>
    </rPh>
    <rPh sb="22" eb="25">
      <t>リヨウシャ</t>
    </rPh>
    <rPh sb="26" eb="28">
      <t>ジョウタイ</t>
    </rPh>
    <rPh sb="34" eb="37">
      <t>リヨウシャ</t>
    </rPh>
    <rPh sb="37" eb="38">
      <t>スウ</t>
    </rPh>
    <rPh sb="39" eb="43">
      <t>キロクフヨウ</t>
    </rPh>
    <phoneticPr fontId="5"/>
  </si>
  <si>
    <t>認知症専門ケア加算に係る届出書＜別紙12-２＞</t>
    <rPh sb="0" eb="3">
      <t>ニンチショウ</t>
    </rPh>
    <rPh sb="3" eb="5">
      <t>センモン</t>
    </rPh>
    <rPh sb="7" eb="9">
      <t>カサン</t>
    </rPh>
    <rPh sb="10" eb="11">
      <t>カカ</t>
    </rPh>
    <rPh sb="12" eb="14">
      <t>トドケデ</t>
    </rPh>
    <rPh sb="14" eb="15">
      <t>ショ</t>
    </rPh>
    <rPh sb="16" eb="18">
      <t>ベッシ</t>
    </rPh>
    <phoneticPr fontId="5"/>
  </si>
  <si>
    <t>認知症介護実践リーダー研修の修了証（写）</t>
  </si>
  <si>
    <t>認知症介護指導者養成研修の修了証（写）</t>
  </si>
  <si>
    <t>加算Ⅱを算定する場合。</t>
    <rPh sb="0" eb="2">
      <t>カサン</t>
    </rPh>
    <rPh sb="4" eb="6">
      <t>サンテイ</t>
    </rPh>
    <rPh sb="8" eb="10">
      <t>バアイ</t>
    </rPh>
    <phoneticPr fontId="5"/>
  </si>
  <si>
    <t>認知症看護に係る適切な研修の修了証等（写）</t>
    <rPh sb="14" eb="17">
      <t>シュウリョウショウ</t>
    </rPh>
    <rPh sb="17" eb="18">
      <t>トウ</t>
    </rPh>
    <rPh sb="19" eb="20">
      <t>ウツ</t>
    </rPh>
    <phoneticPr fontId="46"/>
  </si>
  <si>
    <t>認知症ケアに関する留意事項の伝達又は技術的指導に係る会議の開催状況がわかるもの</t>
    <rPh sb="0" eb="3">
      <t>ニンチショウ</t>
    </rPh>
    <rPh sb="6" eb="7">
      <t>カン</t>
    </rPh>
    <rPh sb="9" eb="13">
      <t>リュウイジコウ</t>
    </rPh>
    <rPh sb="14" eb="16">
      <t>デンタツ</t>
    </rPh>
    <rPh sb="16" eb="17">
      <t>マタ</t>
    </rPh>
    <rPh sb="18" eb="21">
      <t>ギジュツテキ</t>
    </rPh>
    <rPh sb="21" eb="23">
      <t>シドウ</t>
    </rPh>
    <rPh sb="24" eb="25">
      <t>カカ</t>
    </rPh>
    <rPh sb="26" eb="28">
      <t>カイギ</t>
    </rPh>
    <rPh sb="29" eb="33">
      <t>カイサイジョウキョウ</t>
    </rPh>
    <phoneticPr fontId="46"/>
  </si>
  <si>
    <t>予定の場合は、開催スケジュール（年間計画、実施フロー等開催時期と頻度がわかるもの）及び開催内容の概要を記載すること。</t>
    <rPh sb="0" eb="2">
      <t>ヨテイ</t>
    </rPh>
    <rPh sb="3" eb="5">
      <t>バアイ</t>
    </rPh>
    <rPh sb="7" eb="9">
      <t>カイサイ</t>
    </rPh>
    <rPh sb="16" eb="18">
      <t>ネンカン</t>
    </rPh>
    <rPh sb="18" eb="20">
      <t>ケイカク</t>
    </rPh>
    <rPh sb="21" eb="23">
      <t>ジッシ</t>
    </rPh>
    <rPh sb="26" eb="27">
      <t>トウ</t>
    </rPh>
    <rPh sb="27" eb="31">
      <t>カイサイジキ</t>
    </rPh>
    <rPh sb="32" eb="34">
      <t>ヒンド</t>
    </rPh>
    <rPh sb="41" eb="42">
      <t>オヨ</t>
    </rPh>
    <rPh sb="43" eb="45">
      <t>カイサイ</t>
    </rPh>
    <rPh sb="45" eb="47">
      <t>ナイヨウ</t>
    </rPh>
    <rPh sb="48" eb="50">
      <t>ガイヨウ</t>
    </rPh>
    <rPh sb="51" eb="53">
      <t>キサイ</t>
    </rPh>
    <phoneticPr fontId="5"/>
  </si>
  <si>
    <t>算定開始月を含む年間又は年度の研修計画（認知症ケアに関する研修計画）</t>
    <rPh sb="0" eb="5">
      <t>サンテイカイシツキ</t>
    </rPh>
    <rPh sb="6" eb="7">
      <t>フク</t>
    </rPh>
    <rPh sb="8" eb="10">
      <t>ネンカン</t>
    </rPh>
    <rPh sb="10" eb="11">
      <t>マタ</t>
    </rPh>
    <rPh sb="12" eb="14">
      <t>ネンド</t>
    </rPh>
    <rPh sb="15" eb="17">
      <t>ケンシュウ</t>
    </rPh>
    <rPh sb="17" eb="19">
      <t>ケイカク</t>
    </rPh>
    <rPh sb="20" eb="23">
      <t>ニンチショウ</t>
    </rPh>
    <rPh sb="26" eb="27">
      <t>カン</t>
    </rPh>
    <rPh sb="29" eb="31">
      <t>ケンシュウ</t>
    </rPh>
    <rPh sb="31" eb="33">
      <t>ケイカク</t>
    </rPh>
    <phoneticPr fontId="5"/>
  </si>
  <si>
    <t>認知症チームケア推進加算</t>
    <rPh sb="0" eb="3">
      <t>ニンチショウ</t>
    </rPh>
    <rPh sb="8" eb="12">
      <t>スイシンカサン</t>
    </rPh>
    <phoneticPr fontId="5"/>
  </si>
  <si>
    <t>認知症チームケア推進加算に係る届出書＜別紙40＞</t>
    <rPh sb="0" eb="3">
      <t>ニンチショウ</t>
    </rPh>
    <rPh sb="8" eb="10">
      <t>スイシン</t>
    </rPh>
    <rPh sb="10" eb="12">
      <t>カサン</t>
    </rPh>
    <rPh sb="13" eb="14">
      <t>カカ</t>
    </rPh>
    <rPh sb="15" eb="18">
      <t>トドケデショ</t>
    </rPh>
    <rPh sb="19" eb="21">
      <t>ベッシ</t>
    </rPh>
    <phoneticPr fontId="5"/>
  </si>
  <si>
    <t>前３月の各月末時点での利用者総数に占める、要件に該当する利用者の割合（平均）を記録（計算）したもの</t>
    <rPh sb="0" eb="1">
      <t>マエ</t>
    </rPh>
    <rPh sb="2" eb="3">
      <t>ツキ</t>
    </rPh>
    <rPh sb="4" eb="6">
      <t>カクツキ</t>
    </rPh>
    <rPh sb="6" eb="7">
      <t>マツ</t>
    </rPh>
    <rPh sb="7" eb="9">
      <t>ジテン</t>
    </rPh>
    <rPh sb="11" eb="13">
      <t>リヨウ</t>
    </rPh>
    <rPh sb="13" eb="14">
      <t>シャ</t>
    </rPh>
    <rPh sb="14" eb="16">
      <t>ソウスウ</t>
    </rPh>
    <rPh sb="17" eb="18">
      <t>シ</t>
    </rPh>
    <rPh sb="21" eb="23">
      <t>ヨウケン</t>
    </rPh>
    <rPh sb="24" eb="26">
      <t>ガイトウ</t>
    </rPh>
    <rPh sb="28" eb="31">
      <t>リヨウシャ</t>
    </rPh>
    <rPh sb="32" eb="34">
      <t>ワリアイ</t>
    </rPh>
    <rPh sb="35" eb="37">
      <t>ヘイキン</t>
    </rPh>
    <rPh sb="39" eb="41">
      <t>キロク</t>
    </rPh>
    <rPh sb="42" eb="44">
      <t>ケイサン</t>
    </rPh>
    <phoneticPr fontId="5"/>
  </si>
  <si>
    <t>各月末時点ごとの利用者数及び自立度Ⅱ・Ⅲ・Ⅳ又はMに該当する利用者総数がわかるもの。</t>
    <rPh sb="0" eb="2">
      <t>カクツキ</t>
    </rPh>
    <rPh sb="2" eb="3">
      <t>マツ</t>
    </rPh>
    <rPh sb="3" eb="5">
      <t>ジテン</t>
    </rPh>
    <rPh sb="8" eb="11">
      <t>リヨウシャ</t>
    </rPh>
    <rPh sb="11" eb="12">
      <t>スウ</t>
    </rPh>
    <rPh sb="12" eb="13">
      <t>オヨ</t>
    </rPh>
    <rPh sb="14" eb="17">
      <t>ジリツド</t>
    </rPh>
    <rPh sb="22" eb="23">
      <t>マタ</t>
    </rPh>
    <rPh sb="26" eb="28">
      <t>ガイトウ</t>
    </rPh>
    <rPh sb="30" eb="33">
      <t>リヨウシャ</t>
    </rPh>
    <rPh sb="33" eb="35">
      <t>ソウスウ</t>
    </rPh>
    <phoneticPr fontId="5"/>
  </si>
  <si>
    <t>加算Ⅰを算定する場合</t>
    <rPh sb="0" eb="2">
      <t>カサン</t>
    </rPh>
    <rPh sb="4" eb="6">
      <t>サンテイ</t>
    </rPh>
    <rPh sb="8" eb="10">
      <t>バアイ</t>
    </rPh>
    <phoneticPr fontId="5"/>
  </si>
  <si>
    <t>加算Ⅱを算定する場合</t>
    <rPh sb="0" eb="2">
      <t>カサン</t>
    </rPh>
    <rPh sb="4" eb="6">
      <t>サンテイ</t>
    </rPh>
    <rPh sb="8" eb="10">
      <t>バアイ</t>
    </rPh>
    <phoneticPr fontId="5"/>
  </si>
  <si>
    <t>認知症チームケア推進研修の修了証（写）</t>
    <rPh sb="0" eb="3">
      <t>ニンチショウ</t>
    </rPh>
    <rPh sb="8" eb="12">
      <t>スイシンケンシュウ</t>
    </rPh>
    <rPh sb="13" eb="16">
      <t>シュウリョウショウ</t>
    </rPh>
    <rPh sb="17" eb="18">
      <t>ウツ</t>
    </rPh>
    <phoneticPr fontId="5"/>
  </si>
  <si>
    <t>科学的介護推進体制加算</t>
  </si>
  <si>
    <t>※LIFEへの登録が必須</t>
    <rPh sb="10" eb="12">
      <t>ヒッス</t>
    </rPh>
    <phoneticPr fontId="5"/>
  </si>
  <si>
    <t>高齢者施設等感染症対策向上加算</t>
    <rPh sb="0" eb="3">
      <t>コウレイシャ</t>
    </rPh>
    <rPh sb="3" eb="6">
      <t>シセツトウ</t>
    </rPh>
    <rPh sb="6" eb="9">
      <t>カンセンショウ</t>
    </rPh>
    <rPh sb="9" eb="11">
      <t>タイサク</t>
    </rPh>
    <rPh sb="11" eb="15">
      <t>コウジョウカサン</t>
    </rPh>
    <phoneticPr fontId="5"/>
  </si>
  <si>
    <t>高齢者施設等感染者対策向上加算に係る届出書＜別紙35＞</t>
    <rPh sb="0" eb="3">
      <t>コウレイシャ</t>
    </rPh>
    <rPh sb="3" eb="6">
      <t>シセツトウ</t>
    </rPh>
    <rPh sb="6" eb="9">
      <t>カンセンシャ</t>
    </rPh>
    <rPh sb="9" eb="11">
      <t>タイサク</t>
    </rPh>
    <rPh sb="11" eb="13">
      <t>コウジョウ</t>
    </rPh>
    <rPh sb="13" eb="15">
      <t>カサン</t>
    </rPh>
    <rPh sb="16" eb="17">
      <t>カカ</t>
    </rPh>
    <rPh sb="18" eb="21">
      <t>トドケデショ</t>
    </rPh>
    <rPh sb="22" eb="24">
      <t>ベッシ</t>
    </rPh>
    <phoneticPr fontId="5"/>
  </si>
  <si>
    <t>院内感染対策に関する研修又は訓練の参加記録</t>
    <rPh sb="0" eb="6">
      <t>インナイカンセンタイサク</t>
    </rPh>
    <rPh sb="7" eb="8">
      <t>カン</t>
    </rPh>
    <rPh sb="10" eb="12">
      <t>ケンシュウ</t>
    </rPh>
    <rPh sb="12" eb="13">
      <t>マタ</t>
    </rPh>
    <rPh sb="14" eb="16">
      <t>クンレン</t>
    </rPh>
    <rPh sb="17" eb="19">
      <t>サンカ</t>
    </rPh>
    <rPh sb="19" eb="21">
      <t>キロク</t>
    </rPh>
    <phoneticPr fontId="5"/>
  </si>
  <si>
    <t>加算（Ⅰ）を算定する場合。</t>
    <rPh sb="0" eb="2">
      <t>カサン</t>
    </rPh>
    <rPh sb="6" eb="8">
      <t>サンテイ</t>
    </rPh>
    <rPh sb="10" eb="12">
      <t>バアイ</t>
    </rPh>
    <phoneticPr fontId="5"/>
  </si>
  <si>
    <t>病院等による実地指導を受けた日時及び指導概要</t>
    <rPh sb="0" eb="3">
      <t>ビョウイントウ</t>
    </rPh>
    <rPh sb="6" eb="8">
      <t>ジッチ</t>
    </rPh>
    <rPh sb="8" eb="10">
      <t>シドウ</t>
    </rPh>
    <rPh sb="11" eb="12">
      <t>ウ</t>
    </rPh>
    <rPh sb="14" eb="16">
      <t>ニチジ</t>
    </rPh>
    <rPh sb="16" eb="17">
      <t>オヨ</t>
    </rPh>
    <rPh sb="18" eb="20">
      <t>シドウ</t>
    </rPh>
    <rPh sb="20" eb="22">
      <t>ガイヨウ</t>
    </rPh>
    <phoneticPr fontId="5"/>
  </si>
  <si>
    <t>加算（Ⅱ）を算定する場合。</t>
    <rPh sb="0" eb="2">
      <t>カサン</t>
    </rPh>
    <rPh sb="6" eb="8">
      <t>サンテイ</t>
    </rPh>
    <rPh sb="10" eb="12">
      <t>バアイ</t>
    </rPh>
    <phoneticPr fontId="5"/>
  </si>
  <si>
    <t>協力医療機関について年１回届け出るとともに、内容変更の場合は速やかに、その変更内容について変更届を提出すること。</t>
    <rPh sb="0" eb="2">
      <t>キョウリョク</t>
    </rPh>
    <rPh sb="2" eb="6">
      <t>イリョウキカン</t>
    </rPh>
    <rPh sb="10" eb="11">
      <t>ネン</t>
    </rPh>
    <rPh sb="12" eb="13">
      <t>カイ</t>
    </rPh>
    <rPh sb="13" eb="14">
      <t>トド</t>
    </rPh>
    <rPh sb="15" eb="16">
      <t>デ</t>
    </rPh>
    <rPh sb="22" eb="24">
      <t>ナイヨウ</t>
    </rPh>
    <rPh sb="24" eb="26">
      <t>ヘンコウ</t>
    </rPh>
    <rPh sb="27" eb="29">
      <t>バアイ</t>
    </rPh>
    <rPh sb="30" eb="31">
      <t>スミ</t>
    </rPh>
    <rPh sb="37" eb="39">
      <t>ヘンコウ</t>
    </rPh>
    <rPh sb="39" eb="41">
      <t>ナイヨウ</t>
    </rPh>
    <rPh sb="45" eb="47">
      <t>ヘンコウ</t>
    </rPh>
    <rPh sb="47" eb="48">
      <t>トドケ</t>
    </rPh>
    <rPh sb="49" eb="51">
      <t>テイシュツ</t>
    </rPh>
    <phoneticPr fontId="5"/>
  </si>
  <si>
    <t>協力医療機関が（変更）未届の場合は、算定不可。</t>
    <rPh sb="0" eb="6">
      <t>キョウリョクイリョウキカン</t>
    </rPh>
    <rPh sb="8" eb="10">
      <t>ヘンコウ</t>
    </rPh>
    <rPh sb="11" eb="13">
      <t>ミトド</t>
    </rPh>
    <rPh sb="14" eb="16">
      <t>バアイ</t>
    </rPh>
    <rPh sb="18" eb="20">
      <t>サンテイ</t>
    </rPh>
    <rPh sb="20" eb="22">
      <t>フカ</t>
    </rPh>
    <phoneticPr fontId="5"/>
  </si>
  <si>
    <t>生産性向上推進体制加算</t>
    <rPh sb="0" eb="3">
      <t>セイサンセイ</t>
    </rPh>
    <rPh sb="3" eb="5">
      <t>コウジョウ</t>
    </rPh>
    <rPh sb="5" eb="7">
      <t>スイシン</t>
    </rPh>
    <rPh sb="7" eb="11">
      <t>タイセイカサン</t>
    </rPh>
    <phoneticPr fontId="5"/>
  </si>
  <si>
    <t>生産性向上推進体制加算に係る届出書＜別紙28＞</t>
    <rPh sb="0" eb="11">
      <t>セイサンセイコウジョウスイシンタイセイカサン</t>
    </rPh>
    <rPh sb="12" eb="13">
      <t>カカ</t>
    </rPh>
    <rPh sb="14" eb="17">
      <t>トドケデショ</t>
    </rPh>
    <rPh sb="18" eb="20">
      <t>ベッシ</t>
    </rPh>
    <phoneticPr fontId="5"/>
  </si>
  <si>
    <t>利用者の安全やケアの質の確保、職員の負担の軽減を図るための委員会の議事概要</t>
    <rPh sb="0" eb="3">
      <t>リヨウシャ</t>
    </rPh>
    <rPh sb="4" eb="6">
      <t>アンゼン</t>
    </rPh>
    <rPh sb="10" eb="11">
      <t>シツ</t>
    </rPh>
    <rPh sb="12" eb="14">
      <t>カクホ</t>
    </rPh>
    <rPh sb="15" eb="17">
      <t>ショクイン</t>
    </rPh>
    <rPh sb="18" eb="20">
      <t>フタン</t>
    </rPh>
    <rPh sb="21" eb="23">
      <t>ケイゲン</t>
    </rPh>
    <rPh sb="24" eb="25">
      <t>ハカ</t>
    </rPh>
    <rPh sb="29" eb="32">
      <t>イインカイ</t>
    </rPh>
    <rPh sb="33" eb="37">
      <t>ギジガイヨウ</t>
    </rPh>
    <phoneticPr fontId="5"/>
  </si>
  <si>
    <t>導入後から３月以上、継続して定期的に実施していることがわかるようにすること。</t>
    <rPh sb="0" eb="3">
      <t>ドウニュウゴ</t>
    </rPh>
    <rPh sb="6" eb="7">
      <t>ツキ</t>
    </rPh>
    <rPh sb="7" eb="9">
      <t>イジョウ</t>
    </rPh>
    <rPh sb="10" eb="12">
      <t>ケイゾク</t>
    </rPh>
    <rPh sb="14" eb="17">
      <t>テイキテキ</t>
    </rPh>
    <rPh sb="18" eb="20">
      <t>ジッシ</t>
    </rPh>
    <phoneticPr fontId="5"/>
  </si>
  <si>
    <t>各種指標に関する調査結果</t>
    <rPh sb="0" eb="2">
      <t>カクシュ</t>
    </rPh>
    <rPh sb="2" eb="4">
      <t>シヒョウ</t>
    </rPh>
    <rPh sb="5" eb="6">
      <t>カン</t>
    </rPh>
    <rPh sb="8" eb="12">
      <t>チョウサケッカ</t>
    </rPh>
    <phoneticPr fontId="5"/>
  </si>
  <si>
    <t>導入前後を比較して各指標の改善状況等の調査結果がわかるようにすること。</t>
    <rPh sb="0" eb="2">
      <t>ドウニュウ</t>
    </rPh>
    <rPh sb="2" eb="4">
      <t>ゼンゴ</t>
    </rPh>
    <rPh sb="5" eb="7">
      <t>ヒカク</t>
    </rPh>
    <rPh sb="9" eb="10">
      <t>カク</t>
    </rPh>
    <rPh sb="10" eb="12">
      <t>シヒョウ</t>
    </rPh>
    <rPh sb="13" eb="18">
      <t>カイゼンジョウキョウトウ</t>
    </rPh>
    <rPh sb="19" eb="23">
      <t>チョウサケッカ</t>
    </rPh>
    <phoneticPr fontId="5"/>
  </si>
  <si>
    <t>指針、業務フロー、手順書等算定要件に該当する取組の全体像（概要・体制）がわかる資料</t>
    <rPh sb="0" eb="2">
      <t>シシン</t>
    </rPh>
    <rPh sb="3" eb="5">
      <t>ギョウム</t>
    </rPh>
    <rPh sb="9" eb="12">
      <t>テジュンショ</t>
    </rPh>
    <rPh sb="12" eb="13">
      <t>トウ</t>
    </rPh>
    <rPh sb="13" eb="15">
      <t>サンテイ</t>
    </rPh>
    <rPh sb="15" eb="17">
      <t>ヨウケン</t>
    </rPh>
    <rPh sb="18" eb="20">
      <t>ガイトウ</t>
    </rPh>
    <rPh sb="22" eb="24">
      <t>トリクミ</t>
    </rPh>
    <rPh sb="25" eb="28">
      <t>ゼンタイゾウ</t>
    </rPh>
    <rPh sb="29" eb="31">
      <t>ガイヨウ</t>
    </rPh>
    <rPh sb="32" eb="34">
      <t>タイセイ</t>
    </rPh>
    <rPh sb="39" eb="41">
      <t>シリョウ</t>
    </rPh>
    <phoneticPr fontId="5"/>
  </si>
  <si>
    <t>算定要件である事務処理手順（各調査や研修等）がいつどのくらいの頻度でどのような形で実施（予定）されているのかがわかるもの。</t>
    <rPh sb="0" eb="4">
      <t>サンテイヨウケン</t>
    </rPh>
    <rPh sb="7" eb="11">
      <t>ジムショリ</t>
    </rPh>
    <rPh sb="11" eb="13">
      <t>テジュン</t>
    </rPh>
    <rPh sb="14" eb="15">
      <t>カク</t>
    </rPh>
    <rPh sb="15" eb="17">
      <t>チョウサ</t>
    </rPh>
    <rPh sb="18" eb="21">
      <t>ケンシュウトウ</t>
    </rPh>
    <rPh sb="31" eb="33">
      <t>ヒンド</t>
    </rPh>
    <rPh sb="39" eb="40">
      <t>カタチ</t>
    </rPh>
    <rPh sb="41" eb="43">
      <t>ジッシ</t>
    </rPh>
    <phoneticPr fontId="5"/>
  </si>
  <si>
    <t xml:space="preserve">サービス提供体制強化加算
</t>
    <rPh sb="4" eb="6">
      <t>テイキョウ</t>
    </rPh>
    <rPh sb="6" eb="8">
      <t>タイセイ</t>
    </rPh>
    <rPh sb="8" eb="10">
      <t>キョウカ</t>
    </rPh>
    <rPh sb="10" eb="12">
      <t>カサン</t>
    </rPh>
    <phoneticPr fontId="5"/>
  </si>
  <si>
    <t>様式中「（看護・）介護職員」は「介護従業者」と読み替えること。</t>
    <rPh sb="0" eb="3">
      <t>ヨウシキチュウ</t>
    </rPh>
    <rPh sb="5" eb="7">
      <t>カンゴ</t>
    </rPh>
    <rPh sb="9" eb="13">
      <t>カイゴショクイン</t>
    </rPh>
    <rPh sb="16" eb="21">
      <t>カイゴジュウギョウシャ</t>
    </rPh>
    <rPh sb="23" eb="24">
      <t>ヨ</t>
    </rPh>
    <rPh sb="25" eb="26">
      <t>カ</t>
    </rPh>
    <phoneticPr fontId="5"/>
  </si>
  <si>
    <t>前年度４月～２月の分。なお，前年度実績が６月に満たない場合は届出前３か月分</t>
    <rPh sb="4" eb="5">
      <t>ガツ</t>
    </rPh>
    <rPh sb="7" eb="8">
      <t>ガツ</t>
    </rPh>
    <rPh sb="9" eb="10">
      <t>ブン</t>
    </rPh>
    <rPh sb="14" eb="17">
      <t>ゼンネンド</t>
    </rPh>
    <rPh sb="17" eb="19">
      <t>ジッセキ</t>
    </rPh>
    <rPh sb="21" eb="22">
      <t>ゲツ</t>
    </rPh>
    <rPh sb="23" eb="24">
      <t>ミ</t>
    </rPh>
    <rPh sb="27" eb="29">
      <t>バアイ</t>
    </rPh>
    <rPh sb="30" eb="32">
      <t>トドケデ</t>
    </rPh>
    <rPh sb="32" eb="33">
      <t>マエ</t>
    </rPh>
    <rPh sb="35" eb="36">
      <t>ゲツ</t>
    </rPh>
    <rPh sb="36" eb="37">
      <t>ブン</t>
    </rPh>
    <phoneticPr fontId="5"/>
  </si>
  <si>
    <t>有資格者等の割合の参考計算書＜別紙７-2＞又はこれに準じた計算資料</t>
    <rPh sb="0" eb="4">
      <t>ユウシカクシャ</t>
    </rPh>
    <rPh sb="4" eb="5">
      <t>トウ</t>
    </rPh>
    <rPh sb="6" eb="8">
      <t>ワリアイ</t>
    </rPh>
    <rPh sb="9" eb="11">
      <t>サンコウ</t>
    </rPh>
    <rPh sb="11" eb="14">
      <t>ケイサンショ</t>
    </rPh>
    <rPh sb="15" eb="17">
      <t>ベッシ</t>
    </rPh>
    <rPh sb="21" eb="22">
      <t>マタ</t>
    </rPh>
    <rPh sb="26" eb="27">
      <t>ジュン</t>
    </rPh>
    <rPh sb="29" eb="33">
      <t>ケイサンシリョウ</t>
    </rPh>
    <phoneticPr fontId="5"/>
  </si>
  <si>
    <t>算定する加算の要件に応じた有資格者等の常勤換算を計算し平均したもの</t>
    <rPh sb="0" eb="2">
      <t>サンテイ</t>
    </rPh>
    <rPh sb="4" eb="6">
      <t>カサン</t>
    </rPh>
    <rPh sb="7" eb="9">
      <t>ヨウケン</t>
    </rPh>
    <rPh sb="10" eb="11">
      <t>オウ</t>
    </rPh>
    <rPh sb="13" eb="17">
      <t>ユウシカクシャ</t>
    </rPh>
    <rPh sb="17" eb="18">
      <t>トウ</t>
    </rPh>
    <rPh sb="19" eb="23">
      <t>ジョウキンカンサン</t>
    </rPh>
    <rPh sb="24" eb="26">
      <t>ケイサン</t>
    </rPh>
    <rPh sb="27" eb="29">
      <t>ヘイキン</t>
    </rPh>
    <phoneticPr fontId="5"/>
  </si>
  <si>
    <r>
      <t xml:space="preserve">短期利用型
</t>
    </r>
    <r>
      <rPr>
        <sz val="8"/>
        <rFont val="ＭＳ Ｐゴシック"/>
        <family val="3"/>
        <charset val="128"/>
      </rPr>
      <t>＊介護事業の指定を受けた日から起算して３年以上経過している場合のみ</t>
    </r>
    <rPh sb="0" eb="2">
      <t>タンキ</t>
    </rPh>
    <rPh sb="2" eb="4">
      <t>リヨウ</t>
    </rPh>
    <rPh sb="4" eb="5">
      <t>ガタ</t>
    </rPh>
    <rPh sb="7" eb="9">
      <t>カイゴ</t>
    </rPh>
    <rPh sb="9" eb="11">
      <t>ジギョウ</t>
    </rPh>
    <rPh sb="12" eb="14">
      <t>シテイ</t>
    </rPh>
    <rPh sb="15" eb="16">
      <t>ウ</t>
    </rPh>
    <rPh sb="18" eb="19">
      <t>ヒ</t>
    </rPh>
    <rPh sb="21" eb="23">
      <t>キサン</t>
    </rPh>
    <rPh sb="26" eb="27">
      <t>ネン</t>
    </rPh>
    <rPh sb="27" eb="29">
      <t>イジョウ</t>
    </rPh>
    <rPh sb="29" eb="31">
      <t>ケイカ</t>
    </rPh>
    <rPh sb="35" eb="37">
      <t>バアイ</t>
    </rPh>
    <phoneticPr fontId="5"/>
  </si>
  <si>
    <t>短期利用型に関する調書＜参考様式15＞</t>
    <rPh sb="12" eb="14">
      <t>サンコウ</t>
    </rPh>
    <rPh sb="14" eb="16">
      <t>ヨウシキ</t>
    </rPh>
    <phoneticPr fontId="5"/>
  </si>
  <si>
    <t>該当する研修の修了証書（写）</t>
    <rPh sb="0" eb="2">
      <t>ガイトウ</t>
    </rPh>
    <rPh sb="4" eb="6">
      <t>ケンシュウ</t>
    </rPh>
    <rPh sb="7" eb="10">
      <t>シュウリョウショウ</t>
    </rPh>
    <rPh sb="10" eb="11">
      <t>ショ</t>
    </rPh>
    <rPh sb="12" eb="13">
      <t>ウツ</t>
    </rPh>
    <phoneticPr fontId="5"/>
  </si>
  <si>
    <t>・認知症介護実務者研修専門課程
・認知症介護実践研修（実践リーダー研修）
・認知症介護指導者養成研修</t>
    <rPh sb="1" eb="4">
      <t>ニンチショウ</t>
    </rPh>
    <rPh sb="4" eb="6">
      <t>カイゴ</t>
    </rPh>
    <rPh sb="6" eb="9">
      <t>ジツムシャ</t>
    </rPh>
    <rPh sb="9" eb="11">
      <t>ケンシュウ</t>
    </rPh>
    <rPh sb="11" eb="13">
      <t>センモン</t>
    </rPh>
    <rPh sb="13" eb="15">
      <t>カテイ</t>
    </rPh>
    <rPh sb="17" eb="20">
      <t>ニンチショウ</t>
    </rPh>
    <rPh sb="20" eb="22">
      <t>カイゴ</t>
    </rPh>
    <rPh sb="22" eb="24">
      <t>ジッセン</t>
    </rPh>
    <rPh sb="24" eb="26">
      <t>ケンシュウ</t>
    </rPh>
    <rPh sb="27" eb="29">
      <t>ジッセン</t>
    </rPh>
    <rPh sb="33" eb="35">
      <t>ケンシュウ</t>
    </rPh>
    <rPh sb="38" eb="41">
      <t>ニンチショウ</t>
    </rPh>
    <rPh sb="41" eb="43">
      <t>カイゴ</t>
    </rPh>
    <rPh sb="43" eb="46">
      <t>シドウシャ</t>
    </rPh>
    <rPh sb="46" eb="48">
      <t>ヨウセイ</t>
    </rPh>
    <rPh sb="48" eb="50">
      <t>ケンシュウ</t>
    </rPh>
    <phoneticPr fontId="5"/>
  </si>
  <si>
    <t>若年性認知症利用者（入所者・患者・入居者）受入加算に関する届出書</t>
    <rPh sb="0" eb="2">
      <t>ジャクネン</t>
    </rPh>
    <rPh sb="2" eb="3">
      <t>セイ</t>
    </rPh>
    <rPh sb="3" eb="6">
      <t>ニンチショウ</t>
    </rPh>
    <rPh sb="6" eb="9">
      <t>リヨウシャ</t>
    </rPh>
    <rPh sb="21" eb="23">
      <t>ウケイレ</t>
    </rPh>
    <rPh sb="23" eb="25">
      <t>カサン</t>
    </rPh>
    <rPh sb="26" eb="27">
      <t>カン</t>
    </rPh>
    <rPh sb="29" eb="31">
      <t>トドケデ</t>
    </rPh>
    <rPh sb="31" eb="32">
      <t>ショ</t>
    </rPh>
    <phoneticPr fontId="5"/>
  </si>
  <si>
    <t>若年性認知症利用者（入所者・患者・入居者）に対応する担当職員職・氏名</t>
    <rPh sb="0" eb="2">
      <t>ジャクネン</t>
    </rPh>
    <rPh sb="2" eb="3">
      <t>セイ</t>
    </rPh>
    <rPh sb="3" eb="6">
      <t>ニンチショウ</t>
    </rPh>
    <rPh sb="6" eb="9">
      <t>リヨウシャ</t>
    </rPh>
    <rPh sb="22" eb="24">
      <t>タイオウ</t>
    </rPh>
    <rPh sb="26" eb="28">
      <t>タントウ</t>
    </rPh>
    <rPh sb="28" eb="30">
      <t>ショクイン</t>
    </rPh>
    <rPh sb="30" eb="31">
      <t>ショク</t>
    </rPh>
    <rPh sb="32" eb="34">
      <t>シメイ</t>
    </rPh>
    <phoneticPr fontId="5"/>
  </si>
  <si>
    <t>施設種別</t>
    <rPh sb="0" eb="2">
      <t>シセツ</t>
    </rPh>
    <rPh sb="2" eb="4">
      <t>シュベツ</t>
    </rPh>
    <phoneticPr fontId="5"/>
  </si>
  <si>
    <t>職　名</t>
    <rPh sb="0" eb="1">
      <t>ショク</t>
    </rPh>
    <rPh sb="2" eb="3">
      <t>メイ</t>
    </rPh>
    <phoneticPr fontId="5"/>
  </si>
  <si>
    <t>氏　　名</t>
    <rPh sb="0" eb="1">
      <t>シ</t>
    </rPh>
    <rPh sb="3" eb="4">
      <t>メイ</t>
    </rPh>
    <phoneticPr fontId="5"/>
  </si>
  <si>
    <t>　短期入所生活介護</t>
    <rPh sb="1" eb="3">
      <t>タンキ</t>
    </rPh>
    <rPh sb="3" eb="5">
      <t>ニュウショ</t>
    </rPh>
    <rPh sb="5" eb="7">
      <t>セイカツ</t>
    </rPh>
    <rPh sb="7" eb="9">
      <t>カイゴ</t>
    </rPh>
    <phoneticPr fontId="5"/>
  </si>
  <si>
    <t>　短期入所療養介護</t>
    <rPh sb="1" eb="3">
      <t>タンキ</t>
    </rPh>
    <rPh sb="3" eb="5">
      <t>ニュウショ</t>
    </rPh>
    <rPh sb="5" eb="7">
      <t>リョウヨウ</t>
    </rPh>
    <rPh sb="7" eb="9">
      <t>カイゴ</t>
    </rPh>
    <phoneticPr fontId="5"/>
  </si>
  <si>
    <t>　特定施設入居者生活介護</t>
    <rPh sb="1" eb="5">
      <t>トクテイシセツ</t>
    </rPh>
    <rPh sb="5" eb="12">
      <t>ニュウキョシャセイカツカイゴ</t>
    </rPh>
    <phoneticPr fontId="5"/>
  </si>
  <si>
    <t>　認知症対応型共同生活介護</t>
    <rPh sb="1" eb="4">
      <t>ニンチショウ</t>
    </rPh>
    <rPh sb="4" eb="7">
      <t>タイオウガタ</t>
    </rPh>
    <rPh sb="7" eb="9">
      <t>キョウドウ</t>
    </rPh>
    <rPh sb="9" eb="11">
      <t>セイカツ</t>
    </rPh>
    <rPh sb="11" eb="13">
      <t>カイゴ</t>
    </rPh>
    <phoneticPr fontId="5"/>
  </si>
  <si>
    <t>　地域密着型特定施設入居者生活介護</t>
    <rPh sb="1" eb="3">
      <t>チイキ</t>
    </rPh>
    <rPh sb="3" eb="6">
      <t>ミッチャクガタ</t>
    </rPh>
    <rPh sb="6" eb="17">
      <t>トクテイシセツニュウキョシャセイカツカイゴ</t>
    </rPh>
    <phoneticPr fontId="5"/>
  </si>
  <si>
    <t>　地域密着型介護老人福祉施設</t>
    <rPh sb="1" eb="3">
      <t>チイキ</t>
    </rPh>
    <rPh sb="3" eb="6">
      <t>ミッチャクガタ</t>
    </rPh>
    <rPh sb="6" eb="8">
      <t>カイゴ</t>
    </rPh>
    <rPh sb="8" eb="10">
      <t>ロウジン</t>
    </rPh>
    <rPh sb="10" eb="12">
      <t>フクシ</t>
    </rPh>
    <rPh sb="12" eb="14">
      <t>シセツ</t>
    </rPh>
    <phoneticPr fontId="5"/>
  </si>
  <si>
    <t>　介護老人福祉施設</t>
    <rPh sb="1" eb="3">
      <t>カイゴ</t>
    </rPh>
    <rPh sb="3" eb="5">
      <t>ロウジン</t>
    </rPh>
    <rPh sb="5" eb="7">
      <t>フクシ</t>
    </rPh>
    <rPh sb="7" eb="9">
      <t>シセツ</t>
    </rPh>
    <phoneticPr fontId="5"/>
  </si>
  <si>
    <t>　介護老人保健施設</t>
    <rPh sb="1" eb="9">
      <t>ロウケン</t>
    </rPh>
    <phoneticPr fontId="5"/>
  </si>
  <si>
    <t>　介護医療院</t>
    <rPh sb="1" eb="3">
      <t>カイゴ</t>
    </rPh>
    <rPh sb="3" eb="5">
      <t>イリョウ</t>
    </rPh>
    <rPh sb="5" eb="6">
      <t>イン</t>
    </rPh>
    <phoneticPr fontId="5"/>
  </si>
  <si>
    <t xml:space="preserve">  介護予防短期入所生活介護</t>
    <rPh sb="2" eb="4">
      <t>カイゴ</t>
    </rPh>
    <rPh sb="4" eb="6">
      <t>ヨボウ</t>
    </rPh>
    <rPh sb="6" eb="8">
      <t>タンキ</t>
    </rPh>
    <rPh sb="8" eb="10">
      <t>ニュウショ</t>
    </rPh>
    <rPh sb="10" eb="12">
      <t>セイカツ</t>
    </rPh>
    <rPh sb="12" eb="14">
      <t>カイゴ</t>
    </rPh>
    <phoneticPr fontId="5"/>
  </si>
  <si>
    <t>　介護予防短期入所療養介護</t>
    <rPh sb="1" eb="3">
      <t>カイゴ</t>
    </rPh>
    <rPh sb="3" eb="5">
      <t>ヨボウ</t>
    </rPh>
    <rPh sb="5" eb="7">
      <t>タンキ</t>
    </rPh>
    <rPh sb="7" eb="9">
      <t>ニュウショ</t>
    </rPh>
    <rPh sb="9" eb="11">
      <t>リョウヨウ</t>
    </rPh>
    <rPh sb="11" eb="13">
      <t>カイゴ</t>
    </rPh>
    <phoneticPr fontId="5"/>
  </si>
  <si>
    <t>　介護予防特定施設入居者生活介護</t>
    <rPh sb="1" eb="3">
      <t>カイゴ</t>
    </rPh>
    <rPh sb="3" eb="5">
      <t>ヨボウ</t>
    </rPh>
    <rPh sb="5" eb="16">
      <t>トクテイシセツニュウキョシャセイカツカイゴ</t>
    </rPh>
    <phoneticPr fontId="5"/>
  </si>
  <si>
    <t>　介護予防認知症対応型共同生活介護</t>
    <rPh sb="1" eb="3">
      <t>カイゴ</t>
    </rPh>
    <rPh sb="3" eb="5">
      <t>ヨボウ</t>
    </rPh>
    <rPh sb="5" eb="8">
      <t>ニンチショウ</t>
    </rPh>
    <rPh sb="8" eb="11">
      <t>タイオウガタ</t>
    </rPh>
    <rPh sb="11" eb="13">
      <t>キョウドウ</t>
    </rPh>
    <rPh sb="13" eb="15">
      <t>セイカツ</t>
    </rPh>
    <rPh sb="15" eb="17">
      <t>カイゴ</t>
    </rPh>
    <phoneticPr fontId="5"/>
  </si>
  <si>
    <t>　受け入れた若年性認知症利用者（入所者・患者・入居者）ごとに個別の担当者を定めているか。</t>
    <rPh sb="1" eb="2">
      <t>ウ</t>
    </rPh>
    <rPh sb="3" eb="4">
      <t>イ</t>
    </rPh>
    <rPh sb="6" eb="8">
      <t>ジャクネン</t>
    </rPh>
    <rPh sb="8" eb="9">
      <t>セイ</t>
    </rPh>
    <rPh sb="9" eb="12">
      <t>ニンチショウ</t>
    </rPh>
    <rPh sb="12" eb="15">
      <t>リヨウシャ</t>
    </rPh>
    <rPh sb="16" eb="19">
      <t>ニュウショシャ</t>
    </rPh>
    <rPh sb="20" eb="22">
      <t>カンジャ</t>
    </rPh>
    <rPh sb="23" eb="26">
      <t>ニュウキョシャ</t>
    </rPh>
    <rPh sb="30" eb="32">
      <t>コベツ</t>
    </rPh>
    <rPh sb="33" eb="36">
      <t>タントウシャ</t>
    </rPh>
    <rPh sb="37" eb="38">
      <t>サダ</t>
    </rPh>
    <phoneticPr fontId="5"/>
  </si>
  <si>
    <t>有　・　無</t>
    <rPh sb="0" eb="1">
      <t>ア</t>
    </rPh>
    <rPh sb="4" eb="5">
      <t>ナシ</t>
    </rPh>
    <phoneticPr fontId="5"/>
  </si>
  <si>
    <t>療養食加算に関する届出書</t>
    <rPh sb="0" eb="3">
      <t>リョウヨウショク</t>
    </rPh>
    <rPh sb="3" eb="5">
      <t>カサン</t>
    </rPh>
    <rPh sb="6" eb="7">
      <t>カン</t>
    </rPh>
    <rPh sb="9" eb="12">
      <t>トドケデショ</t>
    </rPh>
    <phoneticPr fontId="5"/>
  </si>
  <si>
    <t>療養食加算の担当職員職・氏名</t>
    <rPh sb="0" eb="3">
      <t>リョウヨウショク</t>
    </rPh>
    <rPh sb="3" eb="5">
      <t>カサン</t>
    </rPh>
    <rPh sb="6" eb="8">
      <t>タントウ</t>
    </rPh>
    <rPh sb="8" eb="10">
      <t>ショクイン</t>
    </rPh>
    <rPh sb="10" eb="11">
      <t>ショク</t>
    </rPh>
    <rPh sb="12" eb="14">
      <t>シメイ</t>
    </rPh>
    <phoneticPr fontId="5"/>
  </si>
  <si>
    <t>　介護予防短期入所生活介護</t>
    <rPh sb="1" eb="3">
      <t>カイゴ</t>
    </rPh>
    <rPh sb="3" eb="5">
      <t>ヨボウ</t>
    </rPh>
    <rPh sb="5" eb="7">
      <t>タンキ</t>
    </rPh>
    <rPh sb="7" eb="9">
      <t>ニュウショ</t>
    </rPh>
    <rPh sb="9" eb="11">
      <t>セイカツ</t>
    </rPh>
    <rPh sb="11" eb="13">
      <t>カイゴ</t>
    </rPh>
    <phoneticPr fontId="5"/>
  </si>
  <si>
    <t>　食事の提供が管理栄養士又は栄養士によって管理されているか。</t>
    <rPh sb="1" eb="3">
      <t>ショクジ</t>
    </rPh>
    <rPh sb="4" eb="6">
      <t>テイキョウ</t>
    </rPh>
    <rPh sb="7" eb="9">
      <t>カンリ</t>
    </rPh>
    <rPh sb="9" eb="12">
      <t>エイヨウシ</t>
    </rPh>
    <rPh sb="12" eb="13">
      <t>マタ</t>
    </rPh>
    <rPh sb="14" eb="17">
      <t>エイヨウシ</t>
    </rPh>
    <rPh sb="21" eb="23">
      <t>カンリ</t>
    </rPh>
    <phoneticPr fontId="5"/>
  </si>
  <si>
    <t>　利用者（入所者・患者）の年齢、心身の状況によって適切な栄養量及び内容の食事の提供が行われているか。</t>
    <rPh sb="1" eb="4">
      <t>リヨウシャ</t>
    </rPh>
    <rPh sb="5" eb="8">
      <t>ニュウショシャ</t>
    </rPh>
    <rPh sb="9" eb="11">
      <t>カンジャ</t>
    </rPh>
    <rPh sb="13" eb="15">
      <t>ネンレイ</t>
    </rPh>
    <rPh sb="16" eb="18">
      <t>シンシン</t>
    </rPh>
    <rPh sb="19" eb="21">
      <t>ジョウキョウ</t>
    </rPh>
    <rPh sb="25" eb="27">
      <t>テキセツ</t>
    </rPh>
    <rPh sb="28" eb="31">
      <t>エイヨウリョウ</t>
    </rPh>
    <rPh sb="31" eb="32">
      <t>オヨ</t>
    </rPh>
    <rPh sb="33" eb="35">
      <t>ナイヨウ</t>
    </rPh>
    <rPh sb="36" eb="38">
      <t>ショクジ</t>
    </rPh>
    <rPh sb="39" eb="41">
      <t>テイキョウ</t>
    </rPh>
    <rPh sb="42" eb="43">
      <t>オコナ</t>
    </rPh>
    <phoneticPr fontId="5"/>
  </si>
  <si>
    <t>短期利用型に関する調書</t>
    <rPh sb="0" eb="2">
      <t>タンキ</t>
    </rPh>
    <rPh sb="2" eb="4">
      <t>リヨウ</t>
    </rPh>
    <rPh sb="4" eb="5">
      <t>ガタ</t>
    </rPh>
    <rPh sb="6" eb="7">
      <t>カン</t>
    </rPh>
    <rPh sb="9" eb="11">
      <t>チョウショ</t>
    </rPh>
    <phoneticPr fontId="5"/>
  </si>
  <si>
    <t>〔認知症対応型共同生活介護・介護予防認知症対応型共同生活介護〕</t>
    <rPh sb="1" eb="4">
      <t>ニンチショウ</t>
    </rPh>
    <rPh sb="4" eb="7">
      <t>タイオウガタ</t>
    </rPh>
    <rPh sb="7" eb="9">
      <t>キョウドウ</t>
    </rPh>
    <rPh sb="9" eb="11">
      <t>セイカツ</t>
    </rPh>
    <rPh sb="11" eb="13">
      <t>カイゴ</t>
    </rPh>
    <rPh sb="14" eb="16">
      <t>カイゴ</t>
    </rPh>
    <rPh sb="16" eb="18">
      <t>ヨボウ</t>
    </rPh>
    <rPh sb="18" eb="20">
      <t>ニンチ</t>
    </rPh>
    <rPh sb="20" eb="21">
      <t>ショウ</t>
    </rPh>
    <rPh sb="21" eb="24">
      <t>タイオウガタ</t>
    </rPh>
    <rPh sb="24" eb="26">
      <t>キョウドウ</t>
    </rPh>
    <rPh sb="26" eb="28">
      <t>セイカツ</t>
    </rPh>
    <rPh sb="28" eb="30">
      <t>カイゴ</t>
    </rPh>
    <phoneticPr fontId="5"/>
  </si>
  <si>
    <t>短期利用型に関する状況</t>
    <rPh sb="0" eb="2">
      <t>タンキ</t>
    </rPh>
    <rPh sb="2" eb="4">
      <t>リヨウ</t>
    </rPh>
    <rPh sb="4" eb="5">
      <t>ガタ</t>
    </rPh>
    <rPh sb="6" eb="7">
      <t>カン</t>
    </rPh>
    <rPh sb="9" eb="11">
      <t>ジョウキョウ</t>
    </rPh>
    <phoneticPr fontId="5"/>
  </si>
  <si>
    <t>運営している事業の種類</t>
    <rPh sb="0" eb="2">
      <t>ウンエイ</t>
    </rPh>
    <rPh sb="6" eb="8">
      <t>ジギョウ</t>
    </rPh>
    <rPh sb="9" eb="11">
      <t>シュルイ</t>
    </rPh>
    <phoneticPr fontId="5"/>
  </si>
  <si>
    <t>最初に指定を受けた日</t>
    <rPh sb="0" eb="2">
      <t>サイショ</t>
    </rPh>
    <rPh sb="3" eb="5">
      <t>シテイ</t>
    </rPh>
    <rPh sb="6" eb="7">
      <t>ウ</t>
    </rPh>
    <rPh sb="9" eb="10">
      <t>ヒ</t>
    </rPh>
    <phoneticPr fontId="5"/>
  </si>
  <si>
    <t>※他の事業又は当該（介護予防）認知症対応型共同生活介護の最初に指定を受けた日（いずれかの指定日から３年以上経過していること）を記載してください。</t>
    <rPh sb="1" eb="2">
      <t>タ</t>
    </rPh>
    <rPh sb="3" eb="5">
      <t>ジギョウ</t>
    </rPh>
    <rPh sb="5" eb="6">
      <t>マタ</t>
    </rPh>
    <rPh sb="7" eb="9">
      <t>トウガイ</t>
    </rPh>
    <rPh sb="10" eb="12">
      <t>カイゴ</t>
    </rPh>
    <rPh sb="12" eb="14">
      <t>ヨボウ</t>
    </rPh>
    <rPh sb="15" eb="18">
      <t>ニンチショウ</t>
    </rPh>
    <rPh sb="18" eb="21">
      <t>タイオウガタ</t>
    </rPh>
    <rPh sb="21" eb="23">
      <t>キョウドウ</t>
    </rPh>
    <rPh sb="23" eb="25">
      <t>セイカツ</t>
    </rPh>
    <rPh sb="25" eb="27">
      <t>カイゴ</t>
    </rPh>
    <rPh sb="28" eb="30">
      <t>サイショ</t>
    </rPh>
    <rPh sb="31" eb="33">
      <t>シテイ</t>
    </rPh>
    <rPh sb="34" eb="35">
      <t>ウ</t>
    </rPh>
    <rPh sb="37" eb="38">
      <t>ヒ</t>
    </rPh>
    <rPh sb="44" eb="46">
      <t>シテイ</t>
    </rPh>
    <rPh sb="46" eb="47">
      <t>ビ</t>
    </rPh>
    <rPh sb="50" eb="51">
      <t>ネン</t>
    </rPh>
    <rPh sb="51" eb="53">
      <t>イジョウ</t>
    </rPh>
    <rPh sb="53" eb="55">
      <t>ケイカ</t>
    </rPh>
    <rPh sb="63" eb="65">
      <t>キサイ</t>
    </rPh>
    <phoneticPr fontId="5"/>
  </si>
  <si>
    <r>
      <t>次のいずれかの研修を修了した従業者を配置している。</t>
    </r>
    <r>
      <rPr>
        <sz val="10"/>
        <rFont val="ＭＳ Ｐゴシック"/>
        <family val="3"/>
        <charset val="128"/>
      </rPr>
      <t>（該当するものに、印を付けてください。）</t>
    </r>
    <rPh sb="0" eb="1">
      <t>ツギ</t>
    </rPh>
    <rPh sb="7" eb="9">
      <t>ケンシュウ</t>
    </rPh>
    <rPh sb="10" eb="12">
      <t>シュウリョウ</t>
    </rPh>
    <rPh sb="14" eb="17">
      <t>ジュウギョウシャ</t>
    </rPh>
    <rPh sb="18" eb="20">
      <t>ハイチ</t>
    </rPh>
    <phoneticPr fontId="5"/>
  </si>
  <si>
    <t>認知症介護実務者研修専門課程</t>
    <rPh sb="0" eb="3">
      <t>ニンチショウ</t>
    </rPh>
    <rPh sb="3" eb="5">
      <t>カイゴ</t>
    </rPh>
    <rPh sb="5" eb="8">
      <t>ジツムシャ</t>
    </rPh>
    <rPh sb="8" eb="10">
      <t>ケンシュウ</t>
    </rPh>
    <rPh sb="10" eb="12">
      <t>センモン</t>
    </rPh>
    <rPh sb="12" eb="14">
      <t>カテイ</t>
    </rPh>
    <phoneticPr fontId="5"/>
  </si>
  <si>
    <t>認知症介護実践研修（実践リーダー研修）</t>
    <rPh sb="0" eb="3">
      <t>ニンチショウ</t>
    </rPh>
    <rPh sb="3" eb="5">
      <t>カイゴ</t>
    </rPh>
    <rPh sb="5" eb="7">
      <t>ジッセン</t>
    </rPh>
    <rPh sb="7" eb="9">
      <t>ケンシュウ</t>
    </rPh>
    <rPh sb="10" eb="12">
      <t>ジッセン</t>
    </rPh>
    <rPh sb="16" eb="18">
      <t>ケンシュウ</t>
    </rPh>
    <phoneticPr fontId="5"/>
  </si>
  <si>
    <t>認知症介護指導者養成研修</t>
    <rPh sb="0" eb="3">
      <t>ニンチショウ</t>
    </rPh>
    <rPh sb="3" eb="5">
      <t>カイゴ</t>
    </rPh>
    <rPh sb="5" eb="8">
      <t>シドウシャ</t>
    </rPh>
    <rPh sb="8" eb="10">
      <t>ヨウセイ</t>
    </rPh>
    <rPh sb="10" eb="12">
      <t>ケンシュウ</t>
    </rPh>
    <phoneticPr fontId="5"/>
  </si>
  <si>
    <t>利用者の入院期間中の体制に関する調書</t>
    <rPh sb="0" eb="3">
      <t>リヨウシャ</t>
    </rPh>
    <rPh sb="4" eb="6">
      <t>ニュウイン</t>
    </rPh>
    <rPh sb="6" eb="9">
      <t>キカンチュウ</t>
    </rPh>
    <rPh sb="10" eb="12">
      <t>タイセイ</t>
    </rPh>
    <rPh sb="13" eb="14">
      <t>カン</t>
    </rPh>
    <rPh sb="16" eb="18">
      <t>チョウショ</t>
    </rPh>
    <phoneticPr fontId="5"/>
  </si>
  <si>
    <t>入院後３月以内に退院することが明らかに見込まれる利用者に対して，やむを得ない事情がある場合を除き，退院後再び当該事業所に円滑に入居することができる体制を確保している。</t>
    <rPh sb="0" eb="2">
      <t>ニュウイン</t>
    </rPh>
    <rPh sb="2" eb="3">
      <t>ゴ</t>
    </rPh>
    <rPh sb="4" eb="5">
      <t>ツキ</t>
    </rPh>
    <rPh sb="5" eb="7">
      <t>イナイ</t>
    </rPh>
    <rPh sb="8" eb="10">
      <t>タイイン</t>
    </rPh>
    <rPh sb="15" eb="16">
      <t>アキ</t>
    </rPh>
    <rPh sb="19" eb="21">
      <t>ミコ</t>
    </rPh>
    <rPh sb="24" eb="27">
      <t>リヨウシャ</t>
    </rPh>
    <rPh sb="28" eb="29">
      <t>タイ</t>
    </rPh>
    <rPh sb="35" eb="36">
      <t>エ</t>
    </rPh>
    <rPh sb="38" eb="40">
      <t>ジジョウ</t>
    </rPh>
    <rPh sb="43" eb="45">
      <t>バアイ</t>
    </rPh>
    <rPh sb="46" eb="47">
      <t>ノゾ</t>
    </rPh>
    <rPh sb="49" eb="52">
      <t>タイインゴ</t>
    </rPh>
    <rPh sb="52" eb="53">
      <t>フタタ</t>
    </rPh>
    <rPh sb="54" eb="56">
      <t>トウガイ</t>
    </rPh>
    <rPh sb="56" eb="59">
      <t>ジギョウショ</t>
    </rPh>
    <rPh sb="60" eb="62">
      <t>エンカツ</t>
    </rPh>
    <rPh sb="63" eb="65">
      <t>ニュウキョ</t>
    </rPh>
    <rPh sb="73" eb="75">
      <t>タイセイ</t>
    </rPh>
    <rPh sb="76" eb="78">
      <t>カクホ</t>
    </rPh>
    <phoneticPr fontId="5"/>
  </si>
  <si>
    <t>上記の体制について，あらかじめ，利用者に対して説明を行っている。</t>
    <rPh sb="0" eb="2">
      <t>ジョウキ</t>
    </rPh>
    <rPh sb="3" eb="5">
      <t>タイセイ</t>
    </rPh>
    <rPh sb="16" eb="19">
      <t>リヨウシャ</t>
    </rPh>
    <rPh sb="20" eb="21">
      <t>タイ</t>
    </rPh>
    <rPh sb="23" eb="25">
      <t>セツメイ</t>
    </rPh>
    <rPh sb="26" eb="27">
      <t>オコナ</t>
    </rPh>
    <phoneticPr fontId="5"/>
  </si>
  <si>
    <r>
      <t>次のいずれかの研修を修了した従業者を配置している。</t>
    </r>
    <r>
      <rPr>
        <strike/>
        <sz val="10"/>
        <color rgb="FFFF0000"/>
        <rFont val="ＭＳ Ｐゴシック"/>
        <family val="3"/>
        <charset val="128"/>
      </rPr>
      <t>（該当するものに、印を付けてください。）</t>
    </r>
    <rPh sb="0" eb="1">
      <t>ツギ</t>
    </rPh>
    <rPh sb="7" eb="9">
      <t>ケンシュウ</t>
    </rPh>
    <rPh sb="10" eb="12">
      <t>シュウリョウ</t>
    </rPh>
    <rPh sb="14" eb="17">
      <t>ジュウギョウシャ</t>
    </rPh>
    <rPh sb="18" eb="20">
      <t>ハイチ</t>
    </rPh>
    <phoneticPr fontId="5"/>
  </si>
  <si>
    <t>（標準様式1）</t>
    <rPh sb="1" eb="3">
      <t>ヒョウジュン</t>
    </rPh>
    <rPh sb="3" eb="5">
      <t>ヨウシキ</t>
    </rPh>
    <phoneticPr fontId="5"/>
  </si>
  <si>
    <t>従業者の勤務の体制及び勤務形態一覧表　</t>
  </si>
  <si>
    <t>サービス種別（</t>
    <rPh sb="4" eb="6">
      <t>シュベツ</t>
    </rPh>
    <phoneticPr fontId="5"/>
  </si>
  <si>
    <t>認知症対応型共同生活介護</t>
    <rPh sb="0" eb="12">
      <t>ニンチショウタイオウガタキョウドウセイカツカイゴ</t>
    </rPh>
    <phoneticPr fontId="5"/>
  </si>
  <si>
    <t>(</t>
  </si>
  <si>
    <t>)</t>
  </si>
  <si>
    <t>事業所名（</t>
    <rPh sb="0" eb="3">
      <t>ジギョウショ</t>
    </rPh>
    <rPh sb="3" eb="4">
      <t>メイ</t>
    </rPh>
    <phoneticPr fontId="5"/>
  </si>
  <si>
    <t>○○○○</t>
  </si>
  <si>
    <t>４週</t>
  </si>
  <si>
    <t>予定</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</si>
  <si>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5"/>
  </si>
  <si>
    <t>時間/週</t>
    <rPh sb="0" eb="2">
      <t>ジカン</t>
    </rPh>
    <rPh sb="3" eb="4">
      <t>シュウ</t>
    </rPh>
    <phoneticPr fontId="5"/>
  </si>
  <si>
    <t>時間/月</t>
    <rPh sb="0" eb="2">
      <t>ジカン</t>
    </rPh>
    <rPh sb="3" eb="4">
      <t>ツキ</t>
    </rPh>
    <phoneticPr fontId="5"/>
  </si>
  <si>
    <t>当月の日数</t>
    <rPh sb="0" eb="2">
      <t>トウゲツ</t>
    </rPh>
    <rPh sb="3" eb="5">
      <t>ニッスウ</t>
    </rPh>
    <phoneticPr fontId="5"/>
  </si>
  <si>
    <t>(4) 利用者数</t>
    <rPh sb="4" eb="7">
      <t>リヨウシャ</t>
    </rPh>
    <rPh sb="7" eb="8">
      <t>スウ</t>
    </rPh>
    <phoneticPr fontId="5"/>
  </si>
  <si>
    <t>（前年度の平均値または推定数）</t>
    <rPh sb="1" eb="4">
      <t>ゼンネンド</t>
    </rPh>
    <rPh sb="5" eb="8">
      <t>ヘイキンチ</t>
    </rPh>
    <rPh sb="11" eb="14">
      <t>スイテイスウ</t>
    </rPh>
    <phoneticPr fontId="5"/>
  </si>
  <si>
    <t>(5) 事業所の共同生活住居（ユニット）数</t>
    <rPh sb="4" eb="7">
      <t>ジギョウショ</t>
    </rPh>
    <rPh sb="8" eb="10">
      <t>キョウドウ</t>
    </rPh>
    <rPh sb="10" eb="12">
      <t>セイカツ</t>
    </rPh>
    <rPh sb="12" eb="14">
      <t>ジュウキョ</t>
    </rPh>
    <rPh sb="20" eb="21">
      <t>スウ</t>
    </rPh>
    <phoneticPr fontId="5"/>
  </si>
  <si>
    <t>(6) 日中／夜間及び深夜の時間帯の区分</t>
    <rPh sb="4" eb="6">
      <t>ニッチュウ</t>
    </rPh>
    <rPh sb="7" eb="9">
      <t>ヤカン</t>
    </rPh>
    <rPh sb="9" eb="10">
      <t>オヨ</t>
    </rPh>
    <rPh sb="11" eb="13">
      <t>シンヤ</t>
    </rPh>
    <rPh sb="14" eb="17">
      <t>ジカンタイ</t>
    </rPh>
    <rPh sb="18" eb="20">
      <t>クブン</t>
    </rPh>
    <phoneticPr fontId="5"/>
  </si>
  <si>
    <t>利用者の生活時間帯（日中）</t>
    <rPh sb="0" eb="3">
      <t>リヨウシャ</t>
    </rPh>
    <rPh sb="4" eb="6">
      <t>セイカツ</t>
    </rPh>
    <rPh sb="6" eb="9">
      <t>ジカンタイ</t>
    </rPh>
    <rPh sb="10" eb="12">
      <t>ニッチュウ</t>
    </rPh>
    <phoneticPr fontId="5"/>
  </si>
  <si>
    <t>ユニット目</t>
    <rPh sb="4" eb="5">
      <t>メ</t>
    </rPh>
    <phoneticPr fontId="5"/>
  </si>
  <si>
    <t>夜間及び深夜の時間帯</t>
    <rPh sb="0" eb="2">
      <t>ヤカン</t>
    </rPh>
    <rPh sb="2" eb="3">
      <t>オヨ</t>
    </rPh>
    <rPh sb="4" eb="6">
      <t>シンヤ</t>
    </rPh>
    <rPh sb="7" eb="10">
      <t>ジカンタイ</t>
    </rPh>
    <phoneticPr fontId="5"/>
  </si>
  <si>
    <t>No</t>
  </si>
  <si>
    <t>(7) 
職種</t>
  </si>
  <si>
    <t>(8)
勤務
形態</t>
  </si>
  <si>
    <t>(9) 資格</t>
    <rPh sb="4" eb="6">
      <t>シカク</t>
    </rPh>
    <phoneticPr fontId="5"/>
  </si>
  <si>
    <t>(10) 氏　名</t>
  </si>
  <si>
    <t>日中／夜間及び深夜
の区分</t>
    <rPh sb="0" eb="2">
      <t>ニッチュウ</t>
    </rPh>
    <rPh sb="3" eb="5">
      <t>ヤカン</t>
    </rPh>
    <rPh sb="5" eb="6">
      <t>オヨ</t>
    </rPh>
    <rPh sb="7" eb="9">
      <t>シンヤ</t>
    </rPh>
    <rPh sb="11" eb="13">
      <t>クブン</t>
    </rPh>
    <phoneticPr fontId="5"/>
  </si>
  <si>
    <t>(11)</t>
  </si>
  <si>
    <t>（宿直   ･･･</t>
    <rPh sb="1" eb="3">
      <t>シュクチョク</t>
    </rPh>
    <phoneticPr fontId="5"/>
  </si>
  <si>
    <r>
      <t xml:space="preserve">(13)
</t>
    </r>
    <r>
      <rPr>
        <sz val="11"/>
        <rFont val="HGSｺﾞｼｯｸM"/>
        <family val="3"/>
        <charset val="128"/>
      </rPr>
      <t>週平均
勤務時間数</t>
    </r>
    <rPh sb="6" eb="8">
      <t>ヘイキン</t>
    </rPh>
    <rPh sb="9" eb="11">
      <t>キンム</t>
    </rPh>
    <rPh sb="11" eb="13">
      <t>ジカン</t>
    </rPh>
    <rPh sb="13" eb="14">
      <t>スウ</t>
    </rPh>
    <phoneticPr fontId="5"/>
  </si>
  <si>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5"/>
  </si>
  <si>
    <t>1週目</t>
    <rPh sb="1" eb="2">
      <t>シュウ</t>
    </rPh>
    <rPh sb="2" eb="3">
      <t>メ</t>
    </rPh>
    <phoneticPr fontId="5"/>
  </si>
  <si>
    <t>2週目</t>
    <rPh sb="1" eb="2">
      <t>シュウ</t>
    </rPh>
    <rPh sb="2" eb="3">
      <t>メ</t>
    </rPh>
    <phoneticPr fontId="5"/>
  </si>
  <si>
    <t>3週目</t>
    <rPh sb="1" eb="2">
      <t>シュウ</t>
    </rPh>
    <rPh sb="2" eb="3">
      <t>メ</t>
    </rPh>
    <phoneticPr fontId="5"/>
  </si>
  <si>
    <t>4週目</t>
    <rPh sb="1" eb="2">
      <t>シュウ</t>
    </rPh>
    <rPh sb="2" eb="3">
      <t>メ</t>
    </rPh>
    <phoneticPr fontId="5"/>
  </si>
  <si>
    <t>5週目</t>
    <rPh sb="1" eb="2">
      <t>シュウ</t>
    </rPh>
    <rPh sb="2" eb="3">
      <t>メ</t>
    </rPh>
    <phoneticPr fontId="5"/>
  </si>
  <si>
    <t>管理者</t>
    <rPh sb="0" eb="3">
      <t>カンリシャ</t>
    </rPh>
    <phoneticPr fontId="5"/>
  </si>
  <si>
    <t>A</t>
  </si>
  <si>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5"/>
  </si>
  <si>
    <t>厚労　太郎</t>
    <rPh sb="0" eb="2">
      <t>コウロウ</t>
    </rPh>
    <rPh sb="3" eb="5">
      <t>タロウ</t>
    </rPh>
    <phoneticPr fontId="5"/>
  </si>
  <si>
    <t>シフト記号</t>
    <rPh sb="3" eb="5">
      <t>キゴウ</t>
    </rPh>
    <phoneticPr fontId="55"/>
  </si>
  <si>
    <t>c</t>
  </si>
  <si>
    <t>日中の勤務時間数</t>
    <rPh sb="0" eb="2">
      <t>ニッチュウ</t>
    </rPh>
    <rPh sb="3" eb="5">
      <t>キンム</t>
    </rPh>
    <rPh sb="5" eb="8">
      <t>ジカンスウ</t>
    </rPh>
    <phoneticPr fontId="5"/>
  </si>
  <si>
    <t>夜間・深夜の勤務時間数</t>
    <rPh sb="0" eb="2">
      <t>ヤカン</t>
    </rPh>
    <rPh sb="3" eb="5">
      <t>シンヤ</t>
    </rPh>
    <rPh sb="6" eb="8">
      <t>キンム</t>
    </rPh>
    <rPh sb="8" eb="11">
      <t>ジカンスウ</t>
    </rPh>
    <phoneticPr fontId="55"/>
  </si>
  <si>
    <t>計画作成担当者</t>
    <rPh sb="0" eb="2">
      <t>ケイカク</t>
    </rPh>
    <rPh sb="2" eb="4">
      <t>サクセイ</t>
    </rPh>
    <rPh sb="4" eb="7">
      <t>タントウシャ</t>
    </rPh>
    <phoneticPr fontId="5"/>
  </si>
  <si>
    <t>介護支援専門員</t>
    <rPh sb="0" eb="2">
      <t>カイゴ</t>
    </rPh>
    <rPh sb="2" eb="4">
      <t>シエン</t>
    </rPh>
    <rPh sb="4" eb="7">
      <t>センモンイン</t>
    </rPh>
    <phoneticPr fontId="5"/>
  </si>
  <si>
    <t>○○　A男</t>
    <rPh sb="4" eb="5">
      <t>オトコ</t>
    </rPh>
    <phoneticPr fontId="5"/>
  </si>
  <si>
    <t>d</t>
  </si>
  <si>
    <t>介護従業者</t>
    <rPh sb="0" eb="2">
      <t>カイゴ</t>
    </rPh>
    <rPh sb="2" eb="5">
      <t>ジュウギョウシャ</t>
    </rPh>
    <phoneticPr fontId="5"/>
  </si>
  <si>
    <t>看護師</t>
    <rPh sb="0" eb="3">
      <t>カンゴシ</t>
    </rPh>
    <phoneticPr fontId="5"/>
  </si>
  <si>
    <t>○○　B子</t>
    <rPh sb="4" eb="5">
      <t>コ</t>
    </rPh>
    <phoneticPr fontId="5"/>
  </si>
  <si>
    <t>i</t>
  </si>
  <si>
    <t>j</t>
  </si>
  <si>
    <t>a</t>
  </si>
  <si>
    <t>○○　C太</t>
    <rPh sb="4" eb="5">
      <t>タ</t>
    </rPh>
    <phoneticPr fontId="5"/>
  </si>
  <si>
    <t>b</t>
  </si>
  <si>
    <t>○○　D美</t>
  </si>
  <si>
    <t>○○　E夫</t>
  </si>
  <si>
    <t>○○　F子</t>
  </si>
  <si>
    <t>准看護師</t>
    <rPh sb="0" eb="4">
      <t>ジュンカンゴシ</t>
    </rPh>
    <phoneticPr fontId="5"/>
  </si>
  <si>
    <t>○○　G太</t>
  </si>
  <si>
    <t>○○　H美</t>
  </si>
  <si>
    <t>C</t>
  </si>
  <si>
    <t>○○　J太郎</t>
    <rPh sb="4" eb="6">
      <t>タロウ</t>
    </rPh>
    <phoneticPr fontId="5"/>
  </si>
  <si>
    <t>f</t>
  </si>
  <si>
    <t>○○　K子</t>
  </si>
  <si>
    <t>○○　L太</t>
  </si>
  <si>
    <t>○○　M子</t>
  </si>
  <si>
    <t>○○　N男</t>
  </si>
  <si>
    <t>h</t>
  </si>
  <si>
    <t>○○　P子</t>
    <rPh sb="4" eb="5">
      <t>コ</t>
    </rPh>
    <phoneticPr fontId="5"/>
  </si>
  <si>
    <t>g</t>
  </si>
  <si>
    <t>○○　R次郎</t>
    <rPh sb="4" eb="6">
      <t>ジロウ</t>
    </rPh>
    <phoneticPr fontId="5"/>
  </si>
  <si>
    <t>ag</t>
  </si>
  <si>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5"/>
  </si>
  <si>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5"/>
  </si>
  <si>
    <t>(16) 日ごとの実利用者数</t>
    <rPh sb="5" eb="6">
      <t>ヒ</t>
    </rPh>
    <rPh sb="9" eb="10">
      <t>ジツ</t>
    </rPh>
    <rPh sb="10" eb="13">
      <t>リヨウシャ</t>
    </rPh>
    <rPh sb="13" eb="14">
      <t>スウ</t>
    </rPh>
    <phoneticPr fontId="5"/>
  </si>
  <si>
    <t>(17) 介護従業者の日中の勤務時間の合計</t>
    <rPh sb="5" eb="7">
      <t>カイゴ</t>
    </rPh>
    <rPh sb="7" eb="10">
      <t>ジュウギョウシャ</t>
    </rPh>
    <rPh sb="11" eb="13">
      <t>ニッチュウ</t>
    </rPh>
    <rPh sb="14" eb="16">
      <t>キンム</t>
    </rPh>
    <rPh sb="16" eb="18">
      <t>ジカン</t>
    </rPh>
    <rPh sb="19" eb="21">
      <t>ゴウケイ</t>
    </rPh>
    <phoneticPr fontId="5"/>
  </si>
  <si>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5"/>
  </si>
  <si>
    <t>≪要 提出≫</t>
    <rPh sb="1" eb="2">
      <t>ヨウ</t>
    </rPh>
    <rPh sb="3" eb="5">
      <t>テイシュツ</t>
    </rPh>
    <phoneticPr fontId="5"/>
  </si>
  <si>
    <t>■シフト記号表（勤務時間帯）</t>
    <rPh sb="4" eb="6">
      <t>キゴウ</t>
    </rPh>
    <rPh sb="6" eb="7">
      <t>ヒョウ</t>
    </rPh>
    <rPh sb="8" eb="10">
      <t>キンム</t>
    </rPh>
    <rPh sb="10" eb="13">
      <t>ジカンタイ</t>
    </rPh>
    <phoneticPr fontId="5"/>
  </si>
  <si>
    <t>※24時間表記</t>
    <rPh sb="3" eb="5">
      <t>ジカン</t>
    </rPh>
    <rPh sb="5" eb="7">
      <t>ヒョウキ</t>
    </rPh>
    <phoneticPr fontId="5"/>
  </si>
  <si>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5"/>
  </si>
  <si>
    <t>勤務時間</t>
    <rPh sb="0" eb="2">
      <t>キンム</t>
    </rPh>
    <rPh sb="2" eb="4">
      <t>ジカン</t>
    </rPh>
    <phoneticPr fontId="5"/>
  </si>
  <si>
    <t>日中の時間帯</t>
    <rPh sb="0" eb="2">
      <t>ニッチュウ</t>
    </rPh>
    <rPh sb="3" eb="6">
      <t>ジカンタイ</t>
    </rPh>
    <phoneticPr fontId="5"/>
  </si>
  <si>
    <t>日中の勤務時間</t>
    <rPh sb="0" eb="2">
      <t>ニッチュウ</t>
    </rPh>
    <rPh sb="3" eb="5">
      <t>キンム</t>
    </rPh>
    <rPh sb="5" eb="7">
      <t>ジカン</t>
    </rPh>
    <phoneticPr fontId="5"/>
  </si>
  <si>
    <t>夜間及び深夜</t>
    <rPh sb="0" eb="2">
      <t>ヤカン</t>
    </rPh>
    <rPh sb="2" eb="3">
      <t>オヨ</t>
    </rPh>
    <rPh sb="4" eb="6">
      <t>シンヤ</t>
    </rPh>
    <phoneticPr fontId="5"/>
  </si>
  <si>
    <t>自由記載欄</t>
    <rPh sb="0" eb="2">
      <t>ジユウ</t>
    </rPh>
    <rPh sb="2" eb="4">
      <t>キサイ</t>
    </rPh>
    <rPh sb="4" eb="5">
      <t>ラン</t>
    </rPh>
    <phoneticPr fontId="5"/>
  </si>
  <si>
    <t>記号</t>
    <rPh sb="0" eb="2">
      <t>キゴウ</t>
    </rPh>
    <phoneticPr fontId="5"/>
  </si>
  <si>
    <t>始業時刻</t>
    <rPh sb="0" eb="2">
      <t>シギョウ</t>
    </rPh>
    <rPh sb="2" eb="4">
      <t>ジコク</t>
    </rPh>
    <phoneticPr fontId="5"/>
  </si>
  <si>
    <t>終業時刻</t>
    <rPh sb="0" eb="2">
      <t>シュウギョウ</t>
    </rPh>
    <rPh sb="2" eb="4">
      <t>ジコク</t>
    </rPh>
    <phoneticPr fontId="5"/>
  </si>
  <si>
    <t>うち、休憩時間</t>
    <rPh sb="3" eb="5">
      <t>キュウケイ</t>
    </rPh>
    <rPh sb="5" eb="7">
      <t>ジカン</t>
    </rPh>
    <phoneticPr fontId="5"/>
  </si>
  <si>
    <t>開始時刻</t>
    <rPh sb="0" eb="2">
      <t>カイシ</t>
    </rPh>
    <rPh sb="2" eb="4">
      <t>ジコク</t>
    </rPh>
    <phoneticPr fontId="5"/>
  </si>
  <si>
    <t>終了時刻</t>
    <rPh sb="0" eb="2">
      <t>シュウリョウ</t>
    </rPh>
    <rPh sb="2" eb="4">
      <t>ジコク</t>
    </rPh>
    <phoneticPr fontId="5"/>
  </si>
  <si>
    <t>の勤務時間</t>
    <rPh sb="1" eb="3">
      <t>キンム</t>
    </rPh>
    <rPh sb="3" eb="5">
      <t>ジカン</t>
    </rPh>
    <phoneticPr fontId="5"/>
  </si>
  <si>
    <t>：</t>
  </si>
  <si>
    <t>（</t>
  </si>
  <si>
    <t>（夜勤）17:00～翌10:00勤務</t>
    <rPh sb="1" eb="3">
      <t>ヤキン</t>
    </rPh>
    <rPh sb="10" eb="11">
      <t>ヨク</t>
    </rPh>
    <rPh sb="16" eb="18">
      <t>キンム</t>
    </rPh>
    <phoneticPr fontId="5"/>
  </si>
  <si>
    <t>（夜勤）17:00～翌10:00勤務</t>
  </si>
  <si>
    <t>k</t>
  </si>
  <si>
    <t>l</t>
  </si>
  <si>
    <t>m</t>
  </si>
  <si>
    <t>n</t>
  </si>
  <si>
    <t>o</t>
  </si>
  <si>
    <t>p</t>
  </si>
  <si>
    <t>q</t>
  </si>
  <si>
    <t>r</t>
  </si>
  <si>
    <t>s</t>
  </si>
  <si>
    <t>t</t>
  </si>
  <si>
    <t>u</t>
  </si>
  <si>
    <t>v</t>
  </si>
  <si>
    <t>w</t>
  </si>
  <si>
    <t>x</t>
  </si>
  <si>
    <t>y</t>
  </si>
  <si>
    <t>z</t>
  </si>
  <si>
    <t>aa</t>
  </si>
  <si>
    <t>ac</t>
  </si>
  <si>
    <t>ad</t>
  </si>
  <si>
    <t>ae</t>
  </si>
  <si>
    <t>af</t>
  </si>
  <si>
    <t>1日に2回勤務する場合</t>
    <rPh sb="1" eb="2">
      <t>ニチ</t>
    </rPh>
    <rPh sb="4" eb="5">
      <t>カイ</t>
    </rPh>
    <rPh sb="5" eb="7">
      <t>キンム</t>
    </rPh>
    <rPh sb="9" eb="11">
      <t>バアイ</t>
    </rPh>
    <phoneticPr fontId="5"/>
  </si>
  <si>
    <t>ah</t>
  </si>
  <si>
    <t>1日に2回勤務する場合</t>
  </si>
  <si>
    <t>ai</t>
  </si>
  <si>
    <t>・職種ごとの勤務時間を「○：○○～○：○○」と表記することが困難な場合は、No18～33を活用し、勤務時間数のみを入力してください。</t>
    <rPh sb="45" eb="47">
      <t>カツヨウ</t>
    </rPh>
    <phoneticPr fontId="5"/>
  </si>
  <si>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5"/>
  </si>
  <si>
    <t>・シフト記号が足りない場合は、適宜、行を追加してください。</t>
    <rPh sb="4" eb="6">
      <t>キゴウ</t>
    </rPh>
    <rPh sb="7" eb="8">
      <t>タ</t>
    </rPh>
    <rPh sb="11" eb="13">
      <t>バアイ</t>
    </rPh>
    <rPh sb="15" eb="17">
      <t>テキギ</t>
    </rPh>
    <rPh sb="18" eb="19">
      <t>ギョウ</t>
    </rPh>
    <rPh sb="20" eb="22">
      <t>ツイカ</t>
    </rPh>
    <phoneticPr fontId="5"/>
  </si>
  <si>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5"/>
  </si>
  <si>
    <t>≪提出不要≫</t>
    <rPh sb="1" eb="3">
      <t>テイシュツ</t>
    </rPh>
    <rPh sb="3" eb="5">
      <t>フヨウ</t>
    </rPh>
    <phoneticPr fontId="5"/>
  </si>
  <si>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5"/>
  </si>
  <si>
    <t>・・・直接入力する必要がある箇所です。</t>
    <rPh sb="3" eb="5">
      <t>チョクセツ</t>
    </rPh>
    <rPh sb="5" eb="7">
      <t>ニュウリョク</t>
    </rPh>
    <rPh sb="9" eb="11">
      <t>ヒツヨウ</t>
    </rPh>
    <rPh sb="14" eb="16">
      <t>カショ</t>
    </rPh>
    <phoneticPr fontId="5"/>
  </si>
  <si>
    <t>下記の記入方法に従って、入力してください。</t>
  </si>
  <si>
    <t>・・・プルダウンから選択して入力する必要がある箇所です。</t>
    <rPh sb="10" eb="12">
      <t>センタク</t>
    </rPh>
    <rPh sb="14" eb="16">
      <t>ニュウリョク</t>
    </rPh>
    <rPh sb="18" eb="20">
      <t>ヒツヨウ</t>
    </rPh>
    <rPh sb="23" eb="25">
      <t>カショ</t>
    </rPh>
    <phoneticPr fontId="5"/>
  </si>
  <si>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5"/>
  </si>
  <si>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5"/>
  </si>
  <si>
    <t>　(1) 「４週」・「暦月」のいずれかを選択してください。</t>
    <rPh sb="7" eb="8">
      <t>シュウ</t>
    </rPh>
    <rPh sb="11" eb="12">
      <t>レキ</t>
    </rPh>
    <rPh sb="12" eb="13">
      <t>ツキ</t>
    </rPh>
    <rPh sb="20" eb="22">
      <t>センタク</t>
    </rPh>
    <phoneticPr fontId="5"/>
  </si>
  <si>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5"/>
  </si>
  <si>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5"/>
  </si>
  <si>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5"/>
  </si>
  <si>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5"/>
  </si>
  <si>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5"/>
  </si>
  <si>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5"/>
  </si>
  <si>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5"/>
  </si>
  <si>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5"/>
  </si>
  <si>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5"/>
  </si>
  <si>
    <t xml:space="preserve"> 　　 記入の順序は、職種ごとにまとめてください。</t>
    <rPh sb="4" eb="6">
      <t>キニュウ</t>
    </rPh>
    <rPh sb="7" eb="9">
      <t>ジュンジョ</t>
    </rPh>
    <rPh sb="11" eb="13">
      <t>ショクシュ</t>
    </rPh>
    <phoneticPr fontId="5"/>
  </si>
  <si>
    <t>職種名</t>
    <rPh sb="0" eb="2">
      <t>ショクシュ</t>
    </rPh>
    <rPh sb="2" eb="3">
      <t>メイ</t>
    </rPh>
    <phoneticPr fontId="5"/>
  </si>
  <si>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5"/>
  </si>
  <si>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5"/>
  </si>
  <si>
    <t>区分</t>
    <rPh sb="0" eb="2">
      <t>クブン</t>
    </rPh>
    <phoneticPr fontId="5"/>
  </si>
  <si>
    <t>常勤で専従</t>
    <rPh sb="0" eb="2">
      <t>ジョウキン</t>
    </rPh>
    <rPh sb="3" eb="5">
      <t>センジュウ</t>
    </rPh>
    <phoneticPr fontId="5"/>
  </si>
  <si>
    <t>B</t>
  </si>
  <si>
    <t>常勤で兼務</t>
    <rPh sb="0" eb="2">
      <t>ジョウキン</t>
    </rPh>
    <rPh sb="3" eb="5">
      <t>ケンム</t>
    </rPh>
    <phoneticPr fontId="5"/>
  </si>
  <si>
    <t>非常勤で専従</t>
    <rPh sb="0" eb="3">
      <t>ヒジョウキン</t>
    </rPh>
    <rPh sb="4" eb="6">
      <t>センジュウ</t>
    </rPh>
    <phoneticPr fontId="5"/>
  </si>
  <si>
    <t>D</t>
  </si>
  <si>
    <t>非常勤で兼務</t>
    <rPh sb="0" eb="1">
      <t>ヒ</t>
    </rPh>
    <rPh sb="1" eb="3">
      <t>ジョウキン</t>
    </rPh>
    <rPh sb="4" eb="6">
      <t>ケンム</t>
    </rPh>
    <phoneticPr fontId="5"/>
  </si>
  <si>
    <t>（注）常勤・非常勤の区分について</t>
    <rPh sb="1" eb="2">
      <t>チュウ</t>
    </rPh>
    <rPh sb="3" eb="5">
      <t>ジョウキン</t>
    </rPh>
    <rPh sb="6" eb="9">
      <t>ヒジョウキン</t>
    </rPh>
    <rPh sb="10" eb="12">
      <t>クブン</t>
    </rPh>
    <phoneticPr fontId="5"/>
  </si>
  <si>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5"/>
  </si>
  <si>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5"/>
  </si>
  <si>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5"/>
  </si>
  <si>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5"/>
  </si>
  <si>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5"/>
  </si>
  <si>
    <t>　(10) 従業者の氏名を記入してください。</t>
    <rPh sb="6" eb="9">
      <t>ジュウギョウシャ</t>
    </rPh>
    <rPh sb="10" eb="12">
      <t>シメイ</t>
    </rPh>
    <rPh sb="13" eb="15">
      <t>キニュウ</t>
    </rPh>
    <phoneticPr fontId="5"/>
  </si>
  <si>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5"/>
  </si>
  <si>
    <t>　　  ※ 指定基準の確認に際しては、４週分の入力で差し支えありません。</t>
  </si>
  <si>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5"/>
  </si>
  <si>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5"/>
  </si>
  <si>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5"/>
  </si>
  <si>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5"/>
  </si>
  <si>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5"/>
  </si>
  <si>
    <t>　　　 その他、特記事項欄としてもご活用ください。</t>
    <rPh sb="6" eb="7">
      <t>タ</t>
    </rPh>
    <rPh sb="8" eb="10">
      <t>トッキ</t>
    </rPh>
    <rPh sb="10" eb="12">
      <t>ジコウ</t>
    </rPh>
    <rPh sb="12" eb="13">
      <t>ラン</t>
    </rPh>
    <rPh sb="18" eb="20">
      <t>カツヨウ</t>
    </rPh>
    <phoneticPr fontId="5"/>
  </si>
  <si>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5"/>
  </si>
  <si>
    <t>に色づけされます。</t>
    <rPh sb="1" eb="2">
      <t>イロ</t>
    </rPh>
    <phoneticPr fontId="5"/>
  </si>
  <si>
    <t>　(16) 通いサービスの利用者数を入力してください。</t>
    <rPh sb="6" eb="7">
      <t>カヨ</t>
    </rPh>
    <rPh sb="13" eb="16">
      <t>リヨウシャ</t>
    </rPh>
    <rPh sb="16" eb="17">
      <t>スウ</t>
    </rPh>
    <rPh sb="18" eb="20">
      <t>ニュウリョク</t>
    </rPh>
    <phoneticPr fontId="5"/>
  </si>
  <si>
    <t>　(17) 宿泊サービスの利用者数を入力してください。</t>
    <rPh sb="6" eb="8">
      <t>シュクハク</t>
    </rPh>
    <rPh sb="13" eb="16">
      <t>リヨウシャ</t>
    </rPh>
    <rPh sb="16" eb="17">
      <t>スウ</t>
    </rPh>
    <rPh sb="18" eb="20">
      <t>ニュウリョク</t>
    </rPh>
    <phoneticPr fontId="5"/>
  </si>
  <si>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5"/>
  </si>
  <si>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5"/>
  </si>
  <si>
    <t>１．サービス種別</t>
    <rPh sb="6" eb="8">
      <t>シュベツ</t>
    </rPh>
    <phoneticPr fontId="5"/>
  </si>
  <si>
    <t>サービス種別</t>
    <rPh sb="4" eb="6">
      <t>シュベツ</t>
    </rPh>
    <phoneticPr fontId="5"/>
  </si>
  <si>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5"/>
  </si>
  <si>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</si>
  <si>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5"/>
  </si>
  <si>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5"/>
  </si>
  <si>
    <t>２．職種名・資格名称</t>
    <rPh sb="2" eb="4">
      <t>ショクシュ</t>
    </rPh>
    <rPh sb="4" eb="5">
      <t>メイ</t>
    </rPh>
    <rPh sb="6" eb="8">
      <t>シカク</t>
    </rPh>
    <rPh sb="8" eb="10">
      <t>メイショウ</t>
    </rPh>
    <phoneticPr fontId="5"/>
  </si>
  <si>
    <t>資格</t>
    <rPh sb="0" eb="2">
      <t>シカク</t>
    </rPh>
    <phoneticPr fontId="5"/>
  </si>
  <si>
    <t>実践者研修修了</t>
    <rPh sb="0" eb="3">
      <t>ジッセンシャ</t>
    </rPh>
    <rPh sb="3" eb="5">
      <t>ケンシュウ</t>
    </rPh>
    <rPh sb="5" eb="7">
      <t>シュウリョウ</t>
    </rPh>
    <phoneticPr fontId="5"/>
  </si>
  <si>
    <t>基礎課程修了</t>
    <rPh sb="0" eb="2">
      <t>キソ</t>
    </rPh>
    <rPh sb="2" eb="4">
      <t>カテイ</t>
    </rPh>
    <rPh sb="4" eb="6">
      <t>シュウリョウ</t>
    </rPh>
    <phoneticPr fontId="5"/>
  </si>
  <si>
    <t>【自治体の皆様へ】</t>
    <rPh sb="1" eb="4">
      <t>ジチタイ</t>
    </rPh>
    <rPh sb="5" eb="7">
      <t>ミナサマ</t>
    </rPh>
    <phoneticPr fontId="5"/>
  </si>
  <si>
    <t>※ INDIRECT関数使用のため、以下のとおりセルに「名前の定義」をしています。</t>
    <rPh sb="10" eb="12">
      <t>カンスウ</t>
    </rPh>
    <rPh sb="12" eb="14">
      <t>シヨウ</t>
    </rPh>
    <rPh sb="18" eb="20">
      <t>イカ</t>
    </rPh>
    <rPh sb="28" eb="30">
      <t>ナマエ</t>
    </rPh>
    <rPh sb="31" eb="33">
      <t>テイギ</t>
    </rPh>
    <phoneticPr fontId="5"/>
  </si>
  <si>
    <t>　C14～L14・・・「職種」</t>
    <rPh sb="12" eb="14">
      <t>ショクシュ</t>
    </rPh>
    <phoneticPr fontId="5"/>
  </si>
  <si>
    <t>　C列・・・「管理者」</t>
    <rPh sb="2" eb="3">
      <t>レツ</t>
    </rPh>
    <rPh sb="7" eb="10">
      <t>カンリシャ</t>
    </rPh>
    <phoneticPr fontId="5"/>
  </si>
  <si>
    <t>　D列・・・「介護従業者」</t>
    <rPh sb="2" eb="3">
      <t>レツ</t>
    </rPh>
    <rPh sb="7" eb="9">
      <t>カイゴ</t>
    </rPh>
    <rPh sb="9" eb="12">
      <t>ジュウギョウシャ</t>
    </rPh>
    <phoneticPr fontId="5"/>
  </si>
  <si>
    <t>　E列・・・「計画作成担当者」</t>
    <rPh sb="2" eb="3">
      <t>レツ</t>
    </rPh>
    <rPh sb="7" eb="9">
      <t>ケイカク</t>
    </rPh>
    <rPh sb="9" eb="11">
      <t>サクセイ</t>
    </rPh>
    <rPh sb="11" eb="14">
      <t>タントウシャ</t>
    </rPh>
    <phoneticPr fontId="5"/>
  </si>
  <si>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5"/>
  </si>
  <si>
    <t>　行が足りない場合は、適宜追加してください。</t>
    <rPh sb="1" eb="2">
      <t>ギョウ</t>
    </rPh>
    <rPh sb="3" eb="4">
      <t>タ</t>
    </rPh>
    <rPh sb="7" eb="9">
      <t>バアイ</t>
    </rPh>
    <rPh sb="11" eb="13">
      <t>テキギ</t>
    </rPh>
    <rPh sb="13" eb="15">
      <t>ツイカ</t>
    </rPh>
    <phoneticPr fontId="5"/>
  </si>
  <si>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5"/>
  </si>
  <si>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5"/>
  </si>
  <si>
    <t>　・「数式」タブ　⇒　「名前の定義」を選択</t>
    <rPh sb="3" eb="5">
      <t>スウシキ</t>
    </rPh>
    <rPh sb="12" eb="14">
      <t>ナマエ</t>
    </rPh>
    <rPh sb="15" eb="17">
      <t>テイギ</t>
    </rPh>
    <rPh sb="19" eb="21">
      <t>センタク</t>
    </rPh>
    <phoneticPr fontId="5"/>
  </si>
  <si>
    <t>　・「名前」に職種名を入力</t>
    <rPh sb="3" eb="5">
      <t>ナマエ</t>
    </rPh>
    <rPh sb="7" eb="9">
      <t>ショクシュ</t>
    </rPh>
    <rPh sb="9" eb="10">
      <t>メイ</t>
    </rPh>
    <rPh sb="11" eb="13">
      <t>ニュウリョク</t>
    </rPh>
    <phoneticPr fontId="5"/>
  </si>
  <si>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5"/>
  </si>
  <si>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5"/>
  </si>
  <si>
    <t>介護給付費算定に係る体制等に関する進達書＜別紙３－２＞</t>
    <rPh sb="21" eb="23">
      <t>ベッシ</t>
    </rPh>
    <phoneticPr fontId="5"/>
  </si>
  <si>
    <t>本チェック表</t>
    <rPh sb="0" eb="1">
      <t>ホン</t>
    </rPh>
    <rPh sb="5" eb="6">
      <t>オモテ</t>
    </rPh>
    <phoneticPr fontId="5"/>
  </si>
  <si>
    <t>「備考」も必ず確認すること。</t>
    <rPh sb="1" eb="3">
      <t>ビコウ</t>
    </rPh>
    <rPh sb="5" eb="6">
      <t>カナラ</t>
    </rPh>
    <rPh sb="7" eb="9">
      <t>カクニン</t>
    </rPh>
    <phoneticPr fontId="5"/>
  </si>
  <si>
    <r>
      <t>介護給付費算定に係る体制等状況一覧表</t>
    </r>
    <r>
      <rPr>
        <sz val="9"/>
        <rFont val="ＭＳ Ｐ明朝"/>
        <family val="1"/>
        <charset val="128"/>
      </rPr>
      <t>＜別紙1-3＞</t>
    </r>
    <rPh sb="0" eb="2">
      <t>カイゴ</t>
    </rPh>
    <rPh sb="2" eb="5">
      <t>キュウフヒ</t>
    </rPh>
    <rPh sb="5" eb="7">
      <t>サンテイ</t>
    </rPh>
    <rPh sb="8" eb="9">
      <t>カカ</t>
    </rPh>
    <rPh sb="10" eb="12">
      <t>タイセイ</t>
    </rPh>
    <rPh sb="12" eb="13">
      <t>トウ</t>
    </rPh>
    <rPh sb="13" eb="15">
      <t>ジョウキョウ</t>
    </rPh>
    <rPh sb="15" eb="17">
      <t>イチラン</t>
    </rPh>
    <rPh sb="17" eb="18">
      <t>ヒョウ</t>
    </rPh>
    <rPh sb="19" eb="21">
      <t>ベッシ</t>
    </rPh>
    <phoneticPr fontId="5"/>
  </si>
  <si>
    <t>従業者の勤務の体制及び勤務形態一覧表＜別紙７または標準様式１＞</t>
    <rPh sb="19" eb="21">
      <t>ベッシ</t>
    </rPh>
    <rPh sb="25" eb="29">
      <t>ヒョウジュンヨウシキ</t>
    </rPh>
    <phoneticPr fontId="5"/>
  </si>
  <si>
    <t>従業者の勤務の体制及び勤務形態一覧表＜別紙７又は標準様式１＞又はこれに準じた勤務割表等</t>
    <rPh sb="19" eb="21">
      <t>ベッシ</t>
    </rPh>
    <rPh sb="22" eb="23">
      <t>マタ</t>
    </rPh>
    <rPh sb="24" eb="28">
      <t>ヒョウジュンヨウシキ</t>
    </rPh>
    <phoneticPr fontId="5"/>
  </si>
  <si>
    <r>
      <t>事業所の平面図</t>
    </r>
    <r>
      <rPr>
        <sz val="9"/>
        <rFont val="ＭＳ Ｐ明朝"/>
        <family val="1"/>
        <charset val="128"/>
      </rPr>
      <t>＜別紙６＞</t>
    </r>
    <rPh sb="0" eb="3">
      <t>ジギョウショ</t>
    </rPh>
    <rPh sb="4" eb="7">
      <t>ヘイメンズ</t>
    </rPh>
    <rPh sb="8" eb="10">
      <t>ベッシ</t>
    </rPh>
    <phoneticPr fontId="46"/>
  </si>
  <si>
    <r>
      <t>看取り介護加算に関する届出書</t>
    </r>
    <r>
      <rPr>
        <sz val="9"/>
        <rFont val="ＭＳ Ｐ明朝"/>
        <family val="1"/>
        <charset val="128"/>
      </rPr>
      <t>＜別紙47＞</t>
    </r>
    <rPh sb="0" eb="2">
      <t>ミト</t>
    </rPh>
    <rPh sb="3" eb="5">
      <t>カイゴ</t>
    </rPh>
    <rPh sb="5" eb="7">
      <t>カサン</t>
    </rPh>
    <rPh sb="8" eb="9">
      <t>カン</t>
    </rPh>
    <rPh sb="11" eb="13">
      <t>トドケデ</t>
    </rPh>
    <rPh sb="13" eb="14">
      <t>ショ</t>
    </rPh>
    <rPh sb="15" eb="17">
      <t>ベッシ</t>
    </rPh>
    <phoneticPr fontId="5"/>
  </si>
  <si>
    <r>
      <t>重度化した場合の対応に係る指針</t>
    </r>
    <r>
      <rPr>
        <sz val="9"/>
        <rFont val="ＭＳ Ｐ明朝"/>
        <family val="1"/>
        <charset val="128"/>
      </rPr>
      <t>（案）</t>
    </r>
    <rPh sb="0" eb="3">
      <t>ジュウドカ</t>
    </rPh>
    <rPh sb="5" eb="7">
      <t>バアイ</t>
    </rPh>
    <rPh sb="8" eb="10">
      <t>タイオウ</t>
    </rPh>
    <rPh sb="11" eb="12">
      <t>カカワ</t>
    </rPh>
    <rPh sb="13" eb="15">
      <t>シシン</t>
    </rPh>
    <rPh sb="16" eb="17">
      <t>アン</t>
    </rPh>
    <phoneticPr fontId="5"/>
  </si>
  <si>
    <r>
      <t>サービス提供体制強化加算に関する届出書</t>
    </r>
    <r>
      <rPr>
        <sz val="9"/>
        <rFont val="ＭＳ Ｐ明朝"/>
        <family val="1"/>
        <charset val="128"/>
      </rPr>
      <t>＜別紙14－６＞</t>
    </r>
    <rPh sb="20" eb="22">
      <t>ベッシ</t>
    </rPh>
    <phoneticPr fontId="5"/>
  </si>
  <si>
    <t>★令和６年報酬改定で、特に届出に注意を要する加算等について</t>
    <rPh sb="1" eb="3">
      <t>レイワ</t>
    </rPh>
    <rPh sb="4" eb="5">
      <t>ネン</t>
    </rPh>
    <rPh sb="5" eb="7">
      <t>ホウシュウ</t>
    </rPh>
    <rPh sb="7" eb="9">
      <t>カイテイ</t>
    </rPh>
    <rPh sb="11" eb="12">
      <t>トク</t>
    </rPh>
    <rPh sb="13" eb="15">
      <t>トドケデ</t>
    </rPh>
    <rPh sb="16" eb="18">
      <t>チュウイ</t>
    </rPh>
    <rPh sb="19" eb="20">
      <t>ヨウ</t>
    </rPh>
    <rPh sb="22" eb="24">
      <t>カサン</t>
    </rPh>
    <rPh sb="24" eb="25">
      <t>トウ</t>
    </rPh>
    <phoneticPr fontId="5"/>
  </si>
  <si>
    <r>
      <rPr>
        <sz val="16"/>
        <rFont val="ＭＳ Ｐゴシック"/>
        <family val="3"/>
        <charset val="128"/>
      </rPr>
      <t>R6.4.1付変更（R6.4.15まで（必着））で、</t>
    </r>
    <r>
      <rPr>
        <sz val="16"/>
        <color rgb="FFFF0000"/>
        <rFont val="ＭＳ Ｐゴシック"/>
        <family val="3"/>
        <charset val="128"/>
      </rPr>
      <t>「２：基準型」の届出がなかった場合は、</t>
    </r>
    <r>
      <rPr>
        <u/>
        <sz val="16"/>
        <color rgb="FFFF0000"/>
        <rFont val="ＭＳ Ｐゴシック"/>
        <family val="3"/>
        <charset val="128"/>
      </rPr>
      <t>減算適用となります。</t>
    </r>
    <rPh sb="6" eb="7">
      <t>ツ</t>
    </rPh>
    <rPh sb="7" eb="9">
      <t>ヘンコウ</t>
    </rPh>
    <rPh sb="20" eb="22">
      <t>ヒッチャク</t>
    </rPh>
    <rPh sb="29" eb="32">
      <t>キジュンガタ</t>
    </rPh>
    <rPh sb="34" eb="36">
      <t>トドケデ</t>
    </rPh>
    <rPh sb="41" eb="43">
      <t>バアイ</t>
    </rPh>
    <rPh sb="45" eb="47">
      <t>ゲンサン</t>
    </rPh>
    <rPh sb="47" eb="49">
      <t>テキヨウ</t>
    </rPh>
    <phoneticPr fontId="5"/>
  </si>
  <si>
    <t>「（介護予防）特定施設入居者生活介護」、「（介護予防）認知症対応型共同生活介護」、「地域密着型特定施設入居者生活介護」は、</t>
    <rPh sb="2" eb="6">
      <t>カイゴヨボウ</t>
    </rPh>
    <rPh sb="7" eb="11">
      <t>トクテイシセツ</t>
    </rPh>
    <rPh sb="11" eb="14">
      <t>ニュウキョシャ</t>
    </rPh>
    <rPh sb="14" eb="18">
      <t>セイカツカイゴ</t>
    </rPh>
    <rPh sb="22" eb="26">
      <t>カイゴヨボウ</t>
    </rPh>
    <rPh sb="27" eb="30">
      <t>ニンチショウ</t>
    </rPh>
    <rPh sb="30" eb="33">
      <t>タイオウガタ</t>
    </rPh>
    <rPh sb="33" eb="39">
      <t>キョウドウセイカツカイゴ</t>
    </rPh>
    <rPh sb="42" eb="44">
      <t>チイキ</t>
    </rPh>
    <rPh sb="44" eb="46">
      <t>ミッチャク</t>
    </rPh>
    <rPh sb="46" eb="47">
      <t>ガタ</t>
    </rPh>
    <rPh sb="47" eb="49">
      <t>トクテイ</t>
    </rPh>
    <rPh sb="49" eb="51">
      <t>シセツ</t>
    </rPh>
    <rPh sb="51" eb="54">
      <t>ニュウキョシャ</t>
    </rPh>
    <rPh sb="54" eb="56">
      <t>セイカツ</t>
    </rPh>
    <rPh sb="56" eb="58">
      <t>カイゴ</t>
    </rPh>
    <phoneticPr fontId="5"/>
  </si>
  <si>
    <r>
      <t>「短期利用型」の届出有無について再度確認してください。</t>
    </r>
    <r>
      <rPr>
        <sz val="12"/>
        <rFont val="ＭＳ Ｐゴシック"/>
        <family val="3"/>
        <charset val="128"/>
      </rPr>
      <t>また、</t>
    </r>
    <r>
      <rPr>
        <u/>
        <sz val="12"/>
        <rFont val="ＭＳ Ｐゴシック"/>
        <family val="3"/>
        <charset val="128"/>
      </rPr>
      <t>短期利用型の実施を届け出ている場合は短期利用型の体制状況も漏れなく申告してください</t>
    </r>
    <r>
      <rPr>
        <sz val="12"/>
        <rFont val="ＭＳ Ｐゴシック"/>
        <family val="3"/>
        <charset val="128"/>
      </rPr>
      <t>。</t>
    </r>
    <rPh sb="1" eb="3">
      <t>タンキ</t>
    </rPh>
    <rPh sb="3" eb="6">
      <t>リヨウガタ</t>
    </rPh>
    <rPh sb="8" eb="10">
      <t>トドケデ</t>
    </rPh>
    <rPh sb="10" eb="12">
      <t>ウム</t>
    </rPh>
    <rPh sb="16" eb="18">
      <t>サイド</t>
    </rPh>
    <rPh sb="18" eb="20">
      <t>カクニン</t>
    </rPh>
    <rPh sb="30" eb="35">
      <t>タンキリヨウガタ</t>
    </rPh>
    <rPh sb="36" eb="38">
      <t>ジッシ</t>
    </rPh>
    <rPh sb="39" eb="40">
      <t>トド</t>
    </rPh>
    <rPh sb="41" eb="42">
      <t>デ</t>
    </rPh>
    <rPh sb="45" eb="47">
      <t>バアイ</t>
    </rPh>
    <rPh sb="48" eb="53">
      <t>タンキリヨウガタ</t>
    </rPh>
    <rPh sb="54" eb="58">
      <t>タイセイジョウキョウ</t>
    </rPh>
    <rPh sb="59" eb="60">
      <t>モ</t>
    </rPh>
    <rPh sb="63" eb="65">
      <t>シンコク</t>
    </rPh>
    <phoneticPr fontId="5"/>
  </si>
  <si>
    <t>下記で示した加算以外についても、通知を確認し、現行の加算を引き続き算定するために届出が必要か確認してください。</t>
    <rPh sb="0" eb="2">
      <t>カキ</t>
    </rPh>
    <rPh sb="3" eb="4">
      <t>シメ</t>
    </rPh>
    <rPh sb="6" eb="8">
      <t>カサン</t>
    </rPh>
    <rPh sb="8" eb="10">
      <t>イガイ</t>
    </rPh>
    <rPh sb="16" eb="18">
      <t>ツウチ</t>
    </rPh>
    <rPh sb="19" eb="21">
      <t>カクニン</t>
    </rPh>
    <rPh sb="23" eb="25">
      <t>ゲンコウ</t>
    </rPh>
    <rPh sb="26" eb="28">
      <t>カサン</t>
    </rPh>
    <rPh sb="29" eb="30">
      <t>ヒ</t>
    </rPh>
    <rPh sb="31" eb="32">
      <t>ツヅ</t>
    </rPh>
    <rPh sb="33" eb="35">
      <t>サンテイ</t>
    </rPh>
    <rPh sb="40" eb="42">
      <t>トドケデ</t>
    </rPh>
    <rPh sb="43" eb="45">
      <t>ヒツヨウ</t>
    </rPh>
    <rPh sb="46" eb="48">
      <t>カクニン</t>
    </rPh>
    <phoneticPr fontId="5"/>
  </si>
  <si>
    <t>現行と同じ加算を引き続き算定するのに届出が不要の加算は、該当の加算の書類添付は不要です。</t>
    <rPh sb="0" eb="2">
      <t>ゲンコウ</t>
    </rPh>
    <rPh sb="3" eb="4">
      <t>オナ</t>
    </rPh>
    <rPh sb="5" eb="7">
      <t>カサン</t>
    </rPh>
    <rPh sb="8" eb="9">
      <t>ヒ</t>
    </rPh>
    <rPh sb="10" eb="11">
      <t>ツヅ</t>
    </rPh>
    <rPh sb="12" eb="14">
      <t>サンテイ</t>
    </rPh>
    <rPh sb="18" eb="20">
      <t>トドケデ</t>
    </rPh>
    <rPh sb="21" eb="23">
      <t>フヨウ</t>
    </rPh>
    <rPh sb="24" eb="26">
      <t>カサン</t>
    </rPh>
    <rPh sb="28" eb="30">
      <t>ガイトウ</t>
    </rPh>
    <rPh sb="31" eb="33">
      <t>カサン</t>
    </rPh>
    <rPh sb="34" eb="36">
      <t>ショルイ</t>
    </rPh>
    <rPh sb="36" eb="38">
      <t>テンプ</t>
    </rPh>
    <rPh sb="39" eb="41">
      <t>フヨウ</t>
    </rPh>
    <phoneticPr fontId="5"/>
  </si>
  <si>
    <t>（下記の指定する加算又は追加・変更する加算のみ、チェック表で指定している添付書類が必要）</t>
    <rPh sb="28" eb="29">
      <t>ヒョウ</t>
    </rPh>
    <rPh sb="30" eb="32">
      <t>シテイ</t>
    </rPh>
    <rPh sb="36" eb="40">
      <t>テンプショルイ</t>
    </rPh>
    <rPh sb="40" eb="41">
      <t>カキツケ</t>
    </rPh>
    <rPh sb="41" eb="43">
      <t>ヒツヨウ</t>
    </rPh>
    <phoneticPr fontId="5"/>
  </si>
  <si>
    <r>
      <t>※算定要件を確認する添付資料や様式が令和６年３月以前と異なる場合も、</t>
    </r>
    <r>
      <rPr>
        <u/>
        <sz val="12"/>
        <color theme="1"/>
        <rFont val="ＭＳ Ｐゴシック"/>
        <family val="3"/>
        <charset val="128"/>
      </rPr>
      <t>上記の届出不要に該当するものは提出不要です。</t>
    </r>
    <rPh sb="1" eb="5">
      <t>サンテイヨウケン</t>
    </rPh>
    <rPh sb="6" eb="8">
      <t>カクニン</t>
    </rPh>
    <rPh sb="10" eb="12">
      <t>テンプ</t>
    </rPh>
    <rPh sb="12" eb="14">
      <t>シリョウ</t>
    </rPh>
    <rPh sb="15" eb="17">
      <t>ヨウシキ</t>
    </rPh>
    <rPh sb="18" eb="20">
      <t>レイワ</t>
    </rPh>
    <rPh sb="21" eb="22">
      <t>ネン</t>
    </rPh>
    <rPh sb="23" eb="24">
      <t>ガツ</t>
    </rPh>
    <rPh sb="24" eb="26">
      <t>イゼン</t>
    </rPh>
    <rPh sb="27" eb="28">
      <t>コト</t>
    </rPh>
    <rPh sb="30" eb="32">
      <t>バアイ</t>
    </rPh>
    <rPh sb="34" eb="36">
      <t>ジョウキ</t>
    </rPh>
    <rPh sb="37" eb="39">
      <t>トドケデ</t>
    </rPh>
    <rPh sb="39" eb="41">
      <t>フヨウ</t>
    </rPh>
    <rPh sb="42" eb="44">
      <t>ガイトウ</t>
    </rPh>
    <rPh sb="49" eb="51">
      <t>テイシュツ</t>
    </rPh>
    <rPh sb="51" eb="53">
      <t>フヨウ</t>
    </rPh>
    <phoneticPr fontId="5"/>
  </si>
  <si>
    <t>＜届出等に注意を要する加算一覧＞</t>
    <rPh sb="1" eb="4">
      <t>トドケデトウ</t>
    </rPh>
    <rPh sb="5" eb="7">
      <t>チュウイ</t>
    </rPh>
    <rPh sb="8" eb="9">
      <t>ヨウ</t>
    </rPh>
    <rPh sb="11" eb="13">
      <t>カサン</t>
    </rPh>
    <rPh sb="13" eb="15">
      <t>イチラン</t>
    </rPh>
    <phoneticPr fontId="5"/>
  </si>
  <si>
    <t>【～R6.3.31】</t>
  </si>
  <si>
    <t>【R6.4.1～】</t>
  </si>
  <si>
    <t>旧加算名称</t>
    <rPh sb="0" eb="1">
      <t>キュウ</t>
    </rPh>
    <rPh sb="1" eb="3">
      <t>カサン</t>
    </rPh>
    <rPh sb="3" eb="5">
      <t>メイショウ</t>
    </rPh>
    <phoneticPr fontId="5"/>
  </si>
  <si>
    <t>新加算名称</t>
    <rPh sb="0" eb="1">
      <t>シン</t>
    </rPh>
    <rPh sb="1" eb="3">
      <t>カサン</t>
    </rPh>
    <rPh sb="3" eb="5">
      <t>メイショウ</t>
    </rPh>
    <phoneticPr fontId="5"/>
  </si>
  <si>
    <t>備考（※市に提出する資料については、チェック表を確認すること。）</t>
    <rPh sb="0" eb="2">
      <t>ビコウ</t>
    </rPh>
    <phoneticPr fontId="5"/>
  </si>
  <si>
    <t>―</t>
  </si>
  <si>
    <t>高齢者虐待防止措置の実施有無</t>
    <rPh sb="0" eb="3">
      <t>コウレイシャ</t>
    </rPh>
    <rPh sb="3" eb="7">
      <t>ギャクタイボウシ</t>
    </rPh>
    <rPh sb="7" eb="9">
      <t>ソチ</t>
    </rPh>
    <rPh sb="10" eb="12">
      <t>ジッシ</t>
    </rPh>
    <rPh sb="12" eb="14">
      <t>ウム</t>
    </rPh>
    <phoneticPr fontId="5"/>
  </si>
  <si>
    <t>２：基準型</t>
    <rPh sb="2" eb="5">
      <t>キジュンガタ</t>
    </rPh>
    <phoneticPr fontId="5"/>
  </si>
  <si>
    <t>基準型の要件を満たしている場合は、個別の添付書類は不要（共通事項のみ）</t>
    <rPh sb="0" eb="3">
      <t>キジュンガタ</t>
    </rPh>
    <rPh sb="4" eb="6">
      <t>ヨウケン</t>
    </rPh>
    <rPh sb="7" eb="8">
      <t>ミ</t>
    </rPh>
    <rPh sb="13" eb="15">
      <t>バアイ</t>
    </rPh>
    <rPh sb="17" eb="19">
      <t>コベツ</t>
    </rPh>
    <rPh sb="20" eb="24">
      <t>テンプショルイ</t>
    </rPh>
    <rPh sb="25" eb="27">
      <t>フヨウ</t>
    </rPh>
    <rPh sb="28" eb="30">
      <t>キョウツウ</t>
    </rPh>
    <rPh sb="30" eb="32">
      <t>ジコウ</t>
    </rPh>
    <phoneticPr fontId="5"/>
  </si>
  <si>
    <t>業務継続計画策定の有無</t>
    <rPh sb="0" eb="2">
      <t>ギョウム</t>
    </rPh>
    <rPh sb="2" eb="4">
      <t>ケイゾク</t>
    </rPh>
    <rPh sb="4" eb="6">
      <t>ケイカク</t>
    </rPh>
    <rPh sb="6" eb="8">
      <t>サクテイ</t>
    </rPh>
    <rPh sb="9" eb="11">
      <t>ウム</t>
    </rPh>
    <phoneticPr fontId="5"/>
  </si>
  <si>
    <t>基準型の要件を満たしている場合は、個別の添付書類は不要（共通事項のみ）</t>
    <rPh sb="0" eb="3">
      <t>キジュンガタ</t>
    </rPh>
    <rPh sb="4" eb="6">
      <t>ヨウケン</t>
    </rPh>
    <rPh sb="7" eb="8">
      <t>ミ</t>
    </rPh>
    <rPh sb="13" eb="15">
      <t>バアイ</t>
    </rPh>
    <rPh sb="17" eb="19">
      <t>コベツ</t>
    </rPh>
    <rPh sb="20" eb="22">
      <t>テンプ</t>
    </rPh>
    <rPh sb="22" eb="24">
      <t>ショルイ</t>
    </rPh>
    <rPh sb="25" eb="27">
      <t>フヨウ</t>
    </rPh>
    <rPh sb="28" eb="30">
      <t>キョウツウ</t>
    </rPh>
    <rPh sb="30" eb="32">
      <t>ジコウ</t>
    </rPh>
    <phoneticPr fontId="5"/>
  </si>
  <si>
    <t>夜間看護体制</t>
    <rPh sb="0" eb="2">
      <t>ヤカン</t>
    </rPh>
    <rPh sb="2" eb="4">
      <t>カンゴ</t>
    </rPh>
    <rPh sb="4" eb="6">
      <t>タイセイ</t>
    </rPh>
    <phoneticPr fontId="5"/>
  </si>
  <si>
    <t>２：対応可</t>
    <rPh sb="2" eb="4">
      <t>タイオウ</t>
    </rPh>
    <rPh sb="4" eb="5">
      <t>カ</t>
    </rPh>
    <phoneticPr fontId="5"/>
  </si>
  <si>
    <t>夜間看護体制加算</t>
    <rPh sb="0" eb="2">
      <t>ヤカン</t>
    </rPh>
    <rPh sb="2" eb="4">
      <t>カンゴ</t>
    </rPh>
    <rPh sb="4" eb="8">
      <t>タイセイカサン</t>
    </rPh>
    <phoneticPr fontId="5"/>
  </si>
  <si>
    <t>２：加算Ⅰ</t>
    <rPh sb="2" eb="4">
      <t>カサン</t>
    </rPh>
    <phoneticPr fontId="5"/>
  </si>
  <si>
    <t>新・加算Ⅰの算定要件を満たす資料一式の提出（※）が必要</t>
    <rPh sb="0" eb="1">
      <t>シン</t>
    </rPh>
    <rPh sb="2" eb="4">
      <t>カサン</t>
    </rPh>
    <rPh sb="6" eb="8">
      <t>サンテイ</t>
    </rPh>
    <rPh sb="8" eb="10">
      <t>ヨウケン</t>
    </rPh>
    <rPh sb="11" eb="12">
      <t>ミ</t>
    </rPh>
    <rPh sb="14" eb="16">
      <t>シリョウ</t>
    </rPh>
    <rPh sb="16" eb="18">
      <t>イッシキ</t>
    </rPh>
    <rPh sb="19" eb="21">
      <t>テイシュツ</t>
    </rPh>
    <rPh sb="25" eb="27">
      <t>ヒツヨウ</t>
    </rPh>
    <phoneticPr fontId="5"/>
  </si>
  <si>
    <t>３：加算Ⅱ</t>
    <rPh sb="2" eb="4">
      <t>カサン</t>
    </rPh>
    <phoneticPr fontId="5"/>
  </si>
  <si>
    <t>新・加算Ⅱ（旧加算）の算定要件を引き続き満たすことを示す資料一式の提出が必要（※）</t>
    <rPh sb="2" eb="4">
      <t>カサン</t>
    </rPh>
    <rPh sb="6" eb="9">
      <t>キュウカサン</t>
    </rPh>
    <rPh sb="11" eb="15">
      <t>サンテイヨウケン</t>
    </rPh>
    <rPh sb="16" eb="17">
      <t>ヒ</t>
    </rPh>
    <rPh sb="18" eb="19">
      <t>ツヅ</t>
    </rPh>
    <rPh sb="20" eb="21">
      <t>ミ</t>
    </rPh>
    <rPh sb="26" eb="27">
      <t>シメ</t>
    </rPh>
    <rPh sb="28" eb="30">
      <t>シリョウ</t>
    </rPh>
    <rPh sb="30" eb="32">
      <t>イッシキ</t>
    </rPh>
    <rPh sb="33" eb="35">
      <t>テイシュツ</t>
    </rPh>
    <rPh sb="36" eb="38">
      <t>ヒツヨウ</t>
    </rPh>
    <phoneticPr fontId="5"/>
  </si>
  <si>
    <t>個別機能訓練加算</t>
    <rPh sb="0" eb="8">
      <t>コベツキノウクンレンカサン</t>
    </rPh>
    <phoneticPr fontId="5"/>
  </si>
  <si>
    <t>２：あり</t>
  </si>
  <si>
    <t>３：加算Ⅰ</t>
    <rPh sb="2" eb="4">
      <t>カサン</t>
    </rPh>
    <phoneticPr fontId="5"/>
  </si>
  <si>
    <t>新・加算Ⅰの算定要件を満たす資料一式の提出が必要（※）</t>
    <rPh sb="2" eb="4">
      <t>カサン</t>
    </rPh>
    <rPh sb="6" eb="8">
      <t>サンテイ</t>
    </rPh>
    <rPh sb="8" eb="10">
      <t>ヨウケン</t>
    </rPh>
    <rPh sb="11" eb="12">
      <t>ミ</t>
    </rPh>
    <rPh sb="14" eb="16">
      <t>シリョウ</t>
    </rPh>
    <rPh sb="16" eb="18">
      <t>イッシキ</t>
    </rPh>
    <rPh sb="19" eb="21">
      <t>テイシュツ</t>
    </rPh>
    <rPh sb="22" eb="24">
      <t>ヒツヨウ</t>
    </rPh>
    <phoneticPr fontId="5"/>
  </si>
  <si>
    <t>４：加算Ⅱ</t>
    <rPh sb="2" eb="4">
      <t>カサン</t>
    </rPh>
    <phoneticPr fontId="5"/>
  </si>
  <si>
    <t>新・加算Ⅱの算定要件を満たす資料一式の提出が必要（※）</t>
    <rPh sb="2" eb="4">
      <t>カサン</t>
    </rPh>
    <rPh sb="6" eb="8">
      <t>サンテイ</t>
    </rPh>
    <rPh sb="8" eb="10">
      <t>ヨウケン</t>
    </rPh>
    <rPh sb="11" eb="12">
      <t>ミ</t>
    </rPh>
    <rPh sb="14" eb="16">
      <t>シリョウ</t>
    </rPh>
    <rPh sb="16" eb="18">
      <t>イッシキ</t>
    </rPh>
    <rPh sb="19" eb="21">
      <t>テイシュツ</t>
    </rPh>
    <rPh sb="22" eb="24">
      <t>ヒツヨウ</t>
    </rPh>
    <phoneticPr fontId="5"/>
  </si>
  <si>
    <t>５：加算Ⅲ</t>
    <rPh sb="2" eb="4">
      <t>カサン</t>
    </rPh>
    <phoneticPr fontId="5"/>
  </si>
  <si>
    <t>新・加算Ⅲの算定要件を満たす資料一式の提出が必要（※）</t>
    <rPh sb="2" eb="4">
      <t>カサン</t>
    </rPh>
    <rPh sb="6" eb="8">
      <t>サンテイ</t>
    </rPh>
    <rPh sb="8" eb="10">
      <t>ヨウケン</t>
    </rPh>
    <rPh sb="11" eb="12">
      <t>ミ</t>
    </rPh>
    <rPh sb="14" eb="16">
      <t>シリョウ</t>
    </rPh>
    <rPh sb="16" eb="18">
      <t>イッシキ</t>
    </rPh>
    <rPh sb="19" eb="21">
      <t>テイシュツ</t>
    </rPh>
    <rPh sb="22" eb="24">
      <t>ヒツヨウ</t>
    </rPh>
    <phoneticPr fontId="5"/>
  </si>
  <si>
    <t>医療連携体制加算</t>
    <rPh sb="0" eb="4">
      <t>イリョウレンケイ</t>
    </rPh>
    <rPh sb="4" eb="6">
      <t>タイセイ</t>
    </rPh>
    <rPh sb="6" eb="8">
      <t>カサン</t>
    </rPh>
    <phoneticPr fontId="5"/>
  </si>
  <si>
    <t>２：加算Ⅰイ</t>
    <rPh sb="2" eb="4">
      <t>カサン</t>
    </rPh>
    <phoneticPr fontId="5"/>
  </si>
  <si>
    <t>新・加算Ⅰイの算定要件を満たす資料一式の提出が必要（※）</t>
    <rPh sb="2" eb="4">
      <t>カサン</t>
    </rPh>
    <rPh sb="7" eb="9">
      <t>サンテイ</t>
    </rPh>
    <rPh sb="9" eb="11">
      <t>ヨウケン</t>
    </rPh>
    <rPh sb="12" eb="13">
      <t>ミ</t>
    </rPh>
    <rPh sb="15" eb="17">
      <t>シリョウ</t>
    </rPh>
    <rPh sb="17" eb="19">
      <t>イッシキ</t>
    </rPh>
    <rPh sb="20" eb="22">
      <t>テイシュツ</t>
    </rPh>
    <rPh sb="23" eb="25">
      <t>ヒツヨウ</t>
    </rPh>
    <phoneticPr fontId="5"/>
  </si>
  <si>
    <t>３：加算Ⅰロ</t>
    <rPh sb="2" eb="4">
      <t>カサン</t>
    </rPh>
    <phoneticPr fontId="5"/>
  </si>
  <si>
    <t>新・加算Ⅰロの算定要件を満たす資料一式の提出が必要（※）</t>
    <rPh sb="2" eb="4">
      <t>カサン</t>
    </rPh>
    <rPh sb="7" eb="9">
      <t>サンテイ</t>
    </rPh>
    <rPh sb="9" eb="11">
      <t>ヨウケン</t>
    </rPh>
    <rPh sb="12" eb="13">
      <t>ミ</t>
    </rPh>
    <rPh sb="15" eb="17">
      <t>シリョウ</t>
    </rPh>
    <rPh sb="17" eb="19">
      <t>イッシキ</t>
    </rPh>
    <rPh sb="20" eb="22">
      <t>テイシュツ</t>
    </rPh>
    <rPh sb="23" eb="25">
      <t>ヒツヨウ</t>
    </rPh>
    <phoneticPr fontId="5"/>
  </si>
  <si>
    <t>４：加算Ⅲ</t>
    <rPh sb="2" eb="4">
      <t>カサン</t>
    </rPh>
    <phoneticPr fontId="5"/>
  </si>
  <si>
    <t>４：加算Ⅰハ</t>
    <rPh sb="2" eb="4">
      <t>カサン</t>
    </rPh>
    <phoneticPr fontId="5"/>
  </si>
  <si>
    <t>新・加算Ⅰハの算定要件を満たす資料一式の提出が必要（※）</t>
    <rPh sb="2" eb="4">
      <t>カサン</t>
    </rPh>
    <rPh sb="7" eb="9">
      <t>サンテイ</t>
    </rPh>
    <rPh sb="9" eb="11">
      <t>ヨウケン</t>
    </rPh>
    <rPh sb="12" eb="13">
      <t>ミ</t>
    </rPh>
    <rPh sb="15" eb="17">
      <t>シリョウ</t>
    </rPh>
    <rPh sb="17" eb="19">
      <t>イッシキ</t>
    </rPh>
    <rPh sb="20" eb="22">
      <t>テイシュツ</t>
    </rPh>
    <rPh sb="23" eb="25">
      <t>ヒツヨウ</t>
    </rPh>
    <phoneticPr fontId="5"/>
  </si>
  <si>
    <t>リハビリ計画書情報加算</t>
    <rPh sb="4" eb="7">
      <t>ケイカクショ</t>
    </rPh>
    <rPh sb="7" eb="9">
      <t>ジョウホウ</t>
    </rPh>
    <rPh sb="9" eb="11">
      <t>カサン</t>
    </rPh>
    <phoneticPr fontId="5"/>
  </si>
  <si>
    <t>２：加算Ⅱ</t>
    <rPh sb="2" eb="4">
      <t>カサン</t>
    </rPh>
    <phoneticPr fontId="5"/>
  </si>
  <si>
    <t>新・加算Ⅱ（旧加算）の算定要件を満たしている場合は、個別の添付書類は不要（共通事項のみ）</t>
    <rPh sb="0" eb="1">
      <t>シン</t>
    </rPh>
    <rPh sb="2" eb="4">
      <t>カサン</t>
    </rPh>
    <rPh sb="6" eb="7">
      <t>キュウ</t>
    </rPh>
    <rPh sb="7" eb="9">
      <t>カサン</t>
    </rPh>
    <rPh sb="11" eb="15">
      <t>サンテイヨウケン</t>
    </rPh>
    <rPh sb="16" eb="17">
      <t>ミ</t>
    </rPh>
    <rPh sb="22" eb="24">
      <t>バアイ</t>
    </rPh>
    <rPh sb="26" eb="28">
      <t>コベツ</t>
    </rPh>
    <rPh sb="29" eb="33">
      <t>テンプショルイ</t>
    </rPh>
    <rPh sb="33" eb="34">
      <t>カキツケ</t>
    </rPh>
    <rPh sb="34" eb="36">
      <t>フヨウ</t>
    </rPh>
    <phoneticPr fontId="5"/>
  </si>
  <si>
    <t>【～R6.5.31】</t>
  </si>
  <si>
    <t>【R6.6.1～】</t>
  </si>
  <si>
    <t>介護所職員処遇改善加算</t>
    <rPh sb="0" eb="5">
      <t>カイゴショショクイン</t>
    </rPh>
    <rPh sb="5" eb="11">
      <t>ショグウカイゼンカサン</t>
    </rPh>
    <phoneticPr fontId="5"/>
  </si>
  <si>
    <t>１：なし</t>
  </si>
  <si>
    <t xml:space="preserve">
介護職員等処遇改善加算</t>
    <rPh sb="2" eb="7">
      <t>カイゴショクイントウ</t>
    </rPh>
    <rPh sb="7" eb="9">
      <t>ショグウ</t>
    </rPh>
    <rPh sb="9" eb="13">
      <t>カイゼンカサン</t>
    </rPh>
    <phoneticPr fontId="5"/>
  </si>
  <si>
    <r>
      <rPr>
        <b/>
        <sz val="11"/>
        <color theme="1"/>
        <rFont val="ＭＳ Ｐゴシック"/>
        <family val="3"/>
        <charset val="128"/>
      </rPr>
      <t>①要件の見直しを踏まえ、新しい要件に即した専用の届出(が別途必要。</t>
    </r>
    <r>
      <rPr>
        <sz val="11"/>
        <rFont val="ＭＳ Ｐゴシック"/>
        <family val="3"/>
        <charset val="128"/>
      </rPr>
      <t xml:space="preserve">
</t>
    </r>
    <r>
      <rPr>
        <b/>
        <sz val="11"/>
        <color theme="1"/>
        <rFont val="ＭＳ Ｐゴシック"/>
        <family val="3"/>
        <charset val="128"/>
      </rPr>
      <t>（算定開始月の２月前の末日まで。提出締め切り、提出先・様式等は、市ホームページの情報を確認すること）
②</t>
    </r>
    <r>
      <rPr>
        <sz val="11"/>
        <color theme="1"/>
        <rFont val="ＭＳ Ｐゴシック"/>
        <family val="3"/>
        <charset val="128"/>
      </rPr>
      <t>専用の届出後、体制状況等一覧表等必要書類を算定開始月初日（１日が土日祝等閉庁日の場合は、直前の平日）（必着）までに市に届け出ること
※②の市への届出に必要な書類等はチェック表を確認すること。</t>
    </r>
    <rPh sb="1" eb="3">
      <t>ヨウケン</t>
    </rPh>
    <rPh sb="4" eb="6">
      <t>ミナオ</t>
    </rPh>
    <rPh sb="8" eb="9">
      <t>フ</t>
    </rPh>
    <rPh sb="12" eb="13">
      <t>アタラ</t>
    </rPh>
    <rPh sb="15" eb="17">
      <t>ヨウケン</t>
    </rPh>
    <rPh sb="18" eb="19">
      <t>ソク</t>
    </rPh>
    <rPh sb="21" eb="23">
      <t>センヨウ</t>
    </rPh>
    <rPh sb="24" eb="26">
      <t>トドケデ</t>
    </rPh>
    <rPh sb="28" eb="30">
      <t>ベット</t>
    </rPh>
    <rPh sb="30" eb="32">
      <t>ヒツヨウ</t>
    </rPh>
    <rPh sb="35" eb="40">
      <t>サンテイカイシツキ</t>
    </rPh>
    <rPh sb="42" eb="44">
      <t>ツキマエ</t>
    </rPh>
    <rPh sb="45" eb="47">
      <t>マツジツ</t>
    </rPh>
    <rPh sb="50" eb="52">
      <t>テイシュツ</t>
    </rPh>
    <rPh sb="52" eb="53">
      <t>シ</t>
    </rPh>
    <rPh sb="54" eb="55">
      <t>キ</t>
    </rPh>
    <rPh sb="57" eb="59">
      <t>テイシュツ</t>
    </rPh>
    <rPh sb="59" eb="60">
      <t>サキ</t>
    </rPh>
    <rPh sb="61" eb="63">
      <t>ヨウシキ</t>
    </rPh>
    <rPh sb="63" eb="64">
      <t>トウ</t>
    </rPh>
    <rPh sb="66" eb="67">
      <t>シ</t>
    </rPh>
    <rPh sb="74" eb="76">
      <t>ジョウホウ</t>
    </rPh>
    <rPh sb="77" eb="79">
      <t>カクニン</t>
    </rPh>
    <rPh sb="87" eb="89">
      <t>センヨウ</t>
    </rPh>
    <rPh sb="90" eb="93">
      <t>トドケデゴ</t>
    </rPh>
    <rPh sb="94" eb="99">
      <t>タイセイジョウキョウトウ</t>
    </rPh>
    <rPh sb="99" eb="103">
      <t>イチランヒョウトウ</t>
    </rPh>
    <rPh sb="103" eb="107">
      <t>ヒツヨウショルイ</t>
    </rPh>
    <rPh sb="108" eb="110">
      <t>サンテイ</t>
    </rPh>
    <rPh sb="110" eb="112">
      <t>カイシ</t>
    </rPh>
    <rPh sb="112" eb="113">
      <t>ツキ</t>
    </rPh>
    <rPh sb="113" eb="115">
      <t>ショニチ</t>
    </rPh>
    <rPh sb="117" eb="118">
      <t>ニチ</t>
    </rPh>
    <rPh sb="119" eb="122">
      <t>ドニチシュク</t>
    </rPh>
    <rPh sb="122" eb="123">
      <t>トウ</t>
    </rPh>
    <rPh sb="123" eb="126">
      <t>ヘイチョウビ</t>
    </rPh>
    <rPh sb="127" eb="129">
      <t>バアイ</t>
    </rPh>
    <rPh sb="131" eb="133">
      <t>チョクゼン</t>
    </rPh>
    <rPh sb="134" eb="136">
      <t>ヘイジツ</t>
    </rPh>
    <rPh sb="138" eb="140">
      <t>ヒッチャク</t>
    </rPh>
    <rPh sb="144" eb="145">
      <t>シ</t>
    </rPh>
    <rPh sb="146" eb="147">
      <t>トド</t>
    </rPh>
    <rPh sb="148" eb="149">
      <t>デ</t>
    </rPh>
    <rPh sb="156" eb="157">
      <t>シ</t>
    </rPh>
    <rPh sb="159" eb="161">
      <t>トドケデ</t>
    </rPh>
    <rPh sb="162" eb="164">
      <t>ヒツヨウ</t>
    </rPh>
    <rPh sb="165" eb="168">
      <t>ショルイトウ</t>
    </rPh>
    <rPh sb="173" eb="174">
      <t>ヒョウ</t>
    </rPh>
    <rPh sb="175" eb="177">
      <t>カクニン</t>
    </rPh>
    <phoneticPr fontId="5"/>
  </si>
  <si>
    <t>６：加算Ⅰ</t>
    <rPh sb="2" eb="4">
      <t>カサン</t>
    </rPh>
    <phoneticPr fontId="5"/>
  </si>
  <si>
    <t>７：加算Ⅰ</t>
    <rPh sb="2" eb="4">
      <t>カサン</t>
    </rPh>
    <phoneticPr fontId="5"/>
  </si>
  <si>
    <t>５：加算Ⅱ</t>
    <rPh sb="2" eb="4">
      <t>カサン</t>
    </rPh>
    <phoneticPr fontId="5"/>
  </si>
  <si>
    <t>８：加算Ⅱ</t>
    <rPh sb="2" eb="4">
      <t>カサン</t>
    </rPh>
    <phoneticPr fontId="5"/>
  </si>
  <si>
    <t>２：加算Ⅲ</t>
    <rPh sb="2" eb="4">
      <t>カサン</t>
    </rPh>
    <phoneticPr fontId="5"/>
  </si>
  <si>
    <t>９：加算Ⅲ</t>
    <rPh sb="2" eb="4">
      <t>カサン</t>
    </rPh>
    <phoneticPr fontId="5"/>
  </si>
  <si>
    <t>A：加算Ⅳ</t>
    <rPh sb="2" eb="4">
      <t>カサン</t>
    </rPh>
    <phoneticPr fontId="5"/>
  </si>
  <si>
    <t>B：加算V（１）</t>
    <rPh sb="2" eb="4">
      <t>カサン</t>
    </rPh>
    <phoneticPr fontId="5"/>
  </si>
  <si>
    <t>C：加算V（２）</t>
    <rPh sb="2" eb="4">
      <t>カサン</t>
    </rPh>
    <phoneticPr fontId="5"/>
  </si>
  <si>
    <t>D：加算V（３）</t>
    <rPh sb="2" eb="4">
      <t>カサン</t>
    </rPh>
    <phoneticPr fontId="5"/>
  </si>
  <si>
    <t>E：加算V（４）</t>
    <rPh sb="2" eb="4">
      <t>カサン</t>
    </rPh>
    <phoneticPr fontId="5"/>
  </si>
  <si>
    <t>F：加算V（５）</t>
    <rPh sb="2" eb="4">
      <t>カサン</t>
    </rPh>
    <phoneticPr fontId="5"/>
  </si>
  <si>
    <t>G：加算V（６）</t>
    <rPh sb="2" eb="4">
      <t>カサン</t>
    </rPh>
    <phoneticPr fontId="5"/>
  </si>
  <si>
    <t>H：加算V（７）</t>
    <rPh sb="2" eb="4">
      <t>カサン</t>
    </rPh>
    <phoneticPr fontId="5"/>
  </si>
  <si>
    <t>J：加算V（８）</t>
    <rPh sb="2" eb="4">
      <t>カサン</t>
    </rPh>
    <phoneticPr fontId="5"/>
  </si>
  <si>
    <t>K：加算V（９）</t>
    <rPh sb="2" eb="4">
      <t>カサン</t>
    </rPh>
    <phoneticPr fontId="5"/>
  </si>
  <si>
    <t>L：加算V（10）</t>
    <rPh sb="2" eb="4">
      <t>カサン</t>
    </rPh>
    <phoneticPr fontId="5"/>
  </si>
  <si>
    <t>M：加算V（11）</t>
    <rPh sb="2" eb="4">
      <t>カサン</t>
    </rPh>
    <phoneticPr fontId="5"/>
  </si>
  <si>
    <t>N：加算V（12）</t>
    <rPh sb="2" eb="4">
      <t>カサン</t>
    </rPh>
    <phoneticPr fontId="5"/>
  </si>
  <si>
    <t>P：加算V（13）</t>
    <rPh sb="2" eb="4">
      <t>カサン</t>
    </rPh>
    <phoneticPr fontId="5"/>
  </si>
  <si>
    <t>R：加算V（14）</t>
    <rPh sb="2" eb="4">
      <t>カサン</t>
    </rPh>
    <phoneticPr fontId="5"/>
  </si>
  <si>
    <t>併設本体施設における介護職員等特定処遇改善加算Ⅰの届出状況</t>
    <rPh sb="0" eb="2">
      <t>ヘイセツ</t>
    </rPh>
    <rPh sb="2" eb="6">
      <t>ホンタイシセツ</t>
    </rPh>
    <rPh sb="10" eb="12">
      <t>カイゴ</t>
    </rPh>
    <rPh sb="12" eb="14">
      <t>ショクイン</t>
    </rPh>
    <rPh sb="14" eb="15">
      <t>トウ</t>
    </rPh>
    <rPh sb="15" eb="19">
      <t>トクテイショグウ</t>
    </rPh>
    <rPh sb="19" eb="23">
      <t>カイゼンカサン</t>
    </rPh>
    <rPh sb="25" eb="27">
      <t>トドケデ</t>
    </rPh>
    <rPh sb="27" eb="29">
      <t>ジョウキョウ</t>
    </rPh>
    <phoneticPr fontId="5"/>
  </si>
  <si>
    <t>併設本体施設における介護職員等処遇改善加算Ⅰの届出状況</t>
    <rPh sb="0" eb="2">
      <t>ヘイセツ</t>
    </rPh>
    <rPh sb="2" eb="6">
      <t>ホンタイシセツ</t>
    </rPh>
    <rPh sb="10" eb="15">
      <t>カイゴショクイントウ</t>
    </rPh>
    <rPh sb="15" eb="17">
      <t>ショグウ</t>
    </rPh>
    <rPh sb="17" eb="21">
      <t>カイゼンカサン</t>
    </rPh>
    <rPh sb="23" eb="27">
      <t>トドケデジョウキョウ</t>
    </rPh>
    <phoneticPr fontId="5"/>
  </si>
  <si>
    <t>「高齢者虐待防止措置の実施有無」「業務継続計画の策定有無」を必ず申告してください。</t>
    <rPh sb="1" eb="4">
      <t>コウレイシャ</t>
    </rPh>
    <rPh sb="4" eb="6">
      <t>ギャクタイ</t>
    </rPh>
    <rPh sb="6" eb="8">
      <t>ボウシ</t>
    </rPh>
    <rPh sb="8" eb="10">
      <t>ソチ</t>
    </rPh>
    <rPh sb="11" eb="13">
      <t>ジッシ</t>
    </rPh>
    <rPh sb="13" eb="15">
      <t>ウム</t>
    </rPh>
    <rPh sb="17" eb="19">
      <t>ギョウム</t>
    </rPh>
    <rPh sb="19" eb="21">
      <t>ケイゾク</t>
    </rPh>
    <rPh sb="21" eb="23">
      <t>ケイカク</t>
    </rPh>
    <rPh sb="24" eb="26">
      <t>サクテイ</t>
    </rPh>
    <rPh sb="26" eb="28">
      <t>ウム</t>
    </rPh>
    <rPh sb="30" eb="31">
      <t>カナラ</t>
    </rPh>
    <rPh sb="32" eb="34">
      <t>シンコク</t>
    </rPh>
    <phoneticPr fontId="5"/>
  </si>
  <si>
    <t>事業所名</t>
    <rPh sb="0" eb="4">
      <t>ジギョウショメイ</t>
    </rPh>
    <phoneticPr fontId="5"/>
  </si>
  <si>
    <t>福津市長</t>
    <rPh sb="0" eb="4">
      <t>フクツシチョウ</t>
    </rPh>
    <phoneticPr fontId="5"/>
  </si>
  <si>
    <t>当該加算に係る書類</t>
    <rPh sb="0" eb="4">
      <t>トウガイカサン</t>
    </rPh>
    <rPh sb="5" eb="6">
      <t>カカ</t>
    </rPh>
    <rPh sb="7" eb="9">
      <t>ショルイ</t>
    </rPh>
    <phoneticPr fontId="5"/>
  </si>
  <si>
    <t>変更届出書＜様式第２号＞</t>
    <phoneticPr fontId="5"/>
  </si>
  <si>
    <t>介護職員等処遇改善加算</t>
  </si>
  <si>
    <t>７ 加算Ⅰ</t>
  </si>
  <si>
    <t>９ 加算Ⅲ</t>
  </si>
  <si>
    <t>Ａ 加算Ⅳ</t>
  </si>
  <si>
    <t>８ 加算Ⅱ</t>
    <rPh sb="2" eb="4">
      <t>カサン</t>
    </rPh>
    <phoneticPr fontId="86"/>
  </si>
  <si>
    <t>２ 基準型</t>
    <phoneticPr fontId="5"/>
  </si>
  <si>
    <t>備考　１　この表は、事業所所在地以外の場所で一部事業を実施する出張所等がある場合について記載することとし、複数出張所等を有する場合は出張所ごとに提出してください。</t>
    <phoneticPr fontId="86"/>
  </si>
  <si>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</si>
  <si>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86"/>
  </si>
  <si>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86"/>
  </si>
  <si>
    <t xml:space="preserve">         32「口腔連携強化加算」については、「口腔連携強化加算に関する届出書」（別紙11）を添付してください。</t>
  </si>
  <si>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86"/>
  </si>
  <si>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86"/>
  </si>
  <si>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86"/>
  </si>
  <si>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86"/>
  </si>
  <si>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86"/>
  </si>
  <si>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86"/>
  </si>
  <si>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86"/>
  </si>
  <si>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86"/>
  </si>
  <si>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86"/>
  </si>
  <si>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86"/>
  </si>
  <si>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86"/>
  </si>
  <si>
    <t>　　　　地域密着型特定施設入居者生活介護の「看取り介護加算」については、「看取り介護体制に係る届出書」（別紙34-2）を添付してください。</t>
  </si>
  <si>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86"/>
  </si>
  <si>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86"/>
  </si>
  <si>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86"/>
  </si>
  <si>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</si>
  <si>
    <t>　　　14 「中重度者ケア体制加算」については、「中重度者ケア体制加算に係る届出書」（別紙22）及び「利用者の割合に関する計算書」（別紙22-2）を添付してください。</t>
  </si>
  <si>
    <t>　　　13 　「入浴介助加算」については、「浴室の平面図等」及び入浴介助加算（Ⅰ）の要件である研修を実施または、実施することが分かる資料等を添付してください。</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</si>
  <si>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86"/>
  </si>
  <si>
    <t>　　　　　また、「認知症チームケア推進加算」については、「認知症チームケア推進加算に係る届出書」（別紙40）を添付してください。</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</si>
  <si>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</si>
  <si>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86"/>
  </si>
  <si>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86"/>
  </si>
  <si>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86"/>
  </si>
  <si>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86"/>
  </si>
  <si>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86"/>
  </si>
  <si>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86"/>
  </si>
  <si>
    <t>介護職員等処遇改善加算</t>
    <rPh sb="0" eb="4">
      <t>カイゴショクイン</t>
    </rPh>
    <rPh sb="4" eb="5">
      <t>トウ</t>
    </rPh>
    <rPh sb="5" eb="11">
      <t>ショグウカイゼンカサン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</si>
</sst>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
    <numFmt numFmtId="177" formatCode="####&quot;年&quot;"/>
    <numFmt numFmtId="178" formatCode="#,##0.0;[Red]\-#,##0.0"/>
    <numFmt numFmtId="179" formatCode="0.0"/>
    <numFmt numFmtId="180" formatCode="0.0%"/>
    <numFmt numFmtId="181" formatCode="[&lt;=999]000;[&lt;=9999]000\-00;000\-0000"/>
    <numFmt numFmtId="182" formatCode="#,##0.0#"/>
    <numFmt numFmtId="183" formatCode="h:mm;@"/>
  </numFmts>
  <fonts count="90" x14ac:knownFonts="1">
    <font>
      <sz val="11"/>
      <color theme="1"/>
      <name val="游ゴシック"/>
      <family val="2"/>
      <charset val="128"/>
      <scheme val="minor"/>
    </font>
    <font>
      <sz val="11"/>
      <name val="ＭＳ Ｐゴシック"/>
      <family val="3"/>
    </font>
    <font>
      <sz val="16"/>
      <name val="HGSｺﾞｼｯｸM"/>
      <family val="3"/>
    </font>
    <font>
      <sz val="6"/>
      <name val="游ゴシック"/>
      <family val="2"/>
      <charset val="128"/>
      <scheme val="minor"/>
    </font>
    <font>
      <sz val="11"/>
      <name val="HGSｺﾞｼｯｸM"/>
      <family val="3"/>
    </font>
    <font>
      <sz val="6"/>
      <name val="ＭＳ Ｐゴシック"/>
      <family val="3"/>
    </font>
    <font>
      <b/>
      <sz val="12"/>
      <name val="HGSｺﾞｼｯｸM"/>
      <family val="3"/>
    </font>
    <font>
      <sz val="11"/>
      <color theme="1"/>
      <name val="HGSｺﾞｼｯｸM"/>
      <family val="3"/>
    </font>
    <font>
      <sz val="11"/>
      <name val="HGSｺﾞｼｯｸM"/>
      <family val="3"/>
      <charset val="128"/>
    </font>
    <font>
      <sz val="10"/>
      <name val="HGSｺﾞｼｯｸM"/>
      <family val="3"/>
    </font>
    <font>
      <u/>
      <sz val="11"/>
      <name val="HGSｺﾞｼｯｸM"/>
      <family val="3"/>
      <charset val="128"/>
    </font>
    <font>
      <sz val="10.5"/>
      <name val="ＭＳ 明朝"/>
      <family val="1"/>
    </font>
    <font>
      <sz val="14"/>
      <name val="HGSｺﾞｼｯｸM"/>
      <family val="3"/>
    </font>
    <font>
      <sz val="12"/>
      <name val="HGSｺﾞｼｯｸM"/>
      <family val="3"/>
    </font>
    <font>
      <sz val="12"/>
      <name val="HGSｺﾞｼｯｸM"/>
      <family val="3"/>
      <charset val="128"/>
    </font>
    <font>
      <sz val="10.5"/>
      <name val="HGSｺﾞｼｯｸM"/>
      <family val="3"/>
    </font>
    <font>
      <sz val="20"/>
      <name val="HGSｺﾞｼｯｸM"/>
      <family val="3"/>
    </font>
    <font>
      <sz val="12"/>
      <name val="HGPｺﾞｼｯｸE"/>
      <family val="3"/>
    </font>
    <font>
      <sz val="11"/>
      <color theme="1"/>
      <name val="游ゴシック"/>
      <family val="3"/>
      <scheme val="minor"/>
    </font>
    <font>
      <sz val="11"/>
      <color indexed="8"/>
      <name val="ＭＳ Ｐゴシック"/>
      <family val="3"/>
      <charset val="128"/>
    </font>
    <font>
      <b/>
      <u/>
      <sz val="16"/>
      <color theme="1"/>
      <name val="游ゴシック"/>
      <family val="3"/>
      <scheme val="minor"/>
    </font>
    <font>
      <b/>
      <sz val="11"/>
      <color theme="1"/>
      <name val="游ゴシック"/>
      <family val="3"/>
      <scheme val="minor"/>
    </font>
    <font>
      <u/>
      <sz val="11"/>
      <name val="ＭＳ Ｐゴシック"/>
      <family val="3"/>
      <charset val="128"/>
    </font>
    <font>
      <sz val="11"/>
      <name val="ＭＳ Ｐゴシック"/>
      <family val="3"/>
      <charset val="128"/>
    </font>
    <font>
      <sz val="12"/>
      <color theme="1"/>
      <name val="游ゴシック"/>
      <family val="3"/>
      <scheme val="minor"/>
    </font>
    <font>
      <sz val="8"/>
      <color theme="1"/>
      <name val="游ゴシック"/>
      <family val="3"/>
      <scheme val="minor"/>
    </font>
    <font>
      <sz val="9"/>
      <color theme="1"/>
      <name val="游ゴシック"/>
      <family val="3"/>
      <scheme val="minor"/>
    </font>
    <font>
      <strike/>
      <sz val="10"/>
      <name val="HGSｺﾞｼｯｸM"/>
      <family val="3"/>
    </font>
    <font>
      <sz val="8"/>
      <name val="HGSｺﾞｼｯｸM"/>
      <family val="3"/>
    </font>
    <font>
      <b/>
      <sz val="11"/>
      <name val="HGSｺﾞｼｯｸM"/>
      <family val="3"/>
    </font>
    <font>
      <sz val="9"/>
      <name val="HGSｺﾞｼｯｸM"/>
      <family val="3"/>
    </font>
    <font>
      <strike/>
      <sz val="9"/>
      <color rgb="FFFF0000"/>
      <name val="HGSｺﾞｼｯｸM"/>
      <family val="3"/>
    </font>
    <font>
      <sz val="10"/>
      <name val="HGSｺﾞｼｯｸM"/>
      <family val="3"/>
      <charset val="128"/>
    </font>
    <font>
      <sz val="11"/>
      <color rgb="FFFF0000"/>
      <name val="HGSｺﾞｼｯｸM"/>
      <family val="3"/>
    </font>
    <font>
      <sz val="9"/>
      <name val="HGSｺﾞｼｯｸM"/>
      <family val="3"/>
      <charset val="128"/>
    </font>
    <font>
      <sz val="10"/>
      <name val="HGPｺﾞｼｯｸM"/>
      <family val="3"/>
    </font>
    <font>
      <sz val="11"/>
      <name val="HGPｺﾞｼｯｸM"/>
      <family val="3"/>
    </font>
    <font>
      <sz val="12"/>
      <name val="ＭＳ Ｐゴシック"/>
      <family val="3"/>
    </font>
    <font>
      <sz val="9"/>
      <name val="ＭＳ Ｐゴシック"/>
      <family val="3"/>
    </font>
    <font>
      <sz val="9"/>
      <color rgb="FFFF0000"/>
      <name val="ＭＳ Ｐゴシック"/>
      <family val="3"/>
    </font>
    <font>
      <sz val="9"/>
      <name val="ＭＳ Ｐ明朝"/>
      <family val="1"/>
    </font>
    <font>
      <sz val="8"/>
      <name val="ＭＳ Ｐゴシック"/>
      <family val="3"/>
    </font>
    <font>
      <sz val="8"/>
      <name val="ＭＳ Ｐ明朝"/>
      <family val="1"/>
    </font>
    <font>
      <b/>
      <sz val="8"/>
      <name val="ＭＳ Ｐ明朝"/>
      <family val="1"/>
    </font>
    <font>
      <sz val="10"/>
      <name val="ＭＳ Ｐゴシック"/>
      <family val="3"/>
    </font>
    <font>
      <sz val="8"/>
      <name val="ＭＳ 明朝"/>
      <family val="1"/>
    </font>
    <font>
      <sz val="6"/>
      <name val="ＭＳ 明朝"/>
      <family val="1"/>
    </font>
    <font>
      <sz val="8"/>
      <name val="ＭＳ Ｐゴシック"/>
      <family val="3"/>
      <charset val="128"/>
    </font>
    <font>
      <sz val="11"/>
      <color rgb="FFFF0000"/>
      <name val="ＭＳ Ｐゴシック"/>
      <family val="3"/>
    </font>
    <font>
      <strike/>
      <sz val="11"/>
      <color rgb="FFFF0000"/>
      <name val="ＭＳ Ｐゴシック"/>
      <family val="3"/>
    </font>
    <font>
      <strike/>
      <sz val="10"/>
      <color rgb="FFFF0000"/>
      <name val="ＭＳ Ｐゴシック"/>
      <family val="3"/>
    </font>
    <font>
      <sz val="10"/>
      <name val="ＭＳ Ｐゴシック"/>
      <family val="3"/>
      <charset val="128"/>
    </font>
    <font>
      <strike/>
      <sz val="10"/>
      <color rgb="FFFF0000"/>
      <name val="ＭＳ Ｐゴシック"/>
      <family val="3"/>
      <charset val="128"/>
    </font>
    <font>
      <sz val="11"/>
      <color theme="1"/>
      <name val="游ゴシック"/>
      <family val="2"/>
      <scheme val="minor"/>
    </font>
    <font>
      <b/>
      <sz val="16"/>
      <name val="HGSｺﾞｼｯｸM"/>
      <family val="3"/>
    </font>
    <font>
      <b/>
      <sz val="16"/>
      <name val="ＭＳ Ｐゴシック"/>
      <family val="3"/>
    </font>
    <font>
      <b/>
      <sz val="14"/>
      <color rgb="FFFF0000"/>
      <name val="HGSｺﾞｼｯｸM"/>
      <family val="3"/>
      <charset val="128"/>
    </font>
    <font>
      <sz val="14"/>
      <name val="HGSｺﾞｼｯｸM"/>
      <family val="3"/>
      <charset val="128"/>
    </font>
    <font>
      <b/>
      <sz val="16"/>
      <color rgb="FFFF0000"/>
      <name val="游ゴシック"/>
      <family val="2"/>
      <scheme val="minor"/>
    </font>
    <font>
      <sz val="16"/>
      <color theme="1"/>
      <name val="游ゴシック"/>
      <family val="3"/>
      <scheme val="minor"/>
    </font>
    <font>
      <sz val="16"/>
      <color rgb="FFFF0000"/>
      <name val="游ゴシック"/>
      <family val="3"/>
      <scheme val="minor"/>
    </font>
    <font>
      <sz val="14"/>
      <color theme="1"/>
      <name val="游ゴシック"/>
      <family val="3"/>
      <scheme val="minor"/>
    </font>
    <font>
      <sz val="16"/>
      <name val="游ゴシック"/>
      <family val="3"/>
      <scheme val="minor"/>
    </font>
    <font>
      <b/>
      <sz val="14"/>
      <name val="HGSｺﾞｼｯｸM"/>
      <family val="3"/>
    </font>
    <font>
      <b/>
      <sz val="12"/>
      <color rgb="FFFF0000"/>
      <name val="HGSｺﾞｼｯｸM"/>
      <family val="3"/>
    </font>
    <font>
      <sz val="12"/>
      <name val="HGSｺﾞｼｯｸE"/>
      <family val="3"/>
    </font>
    <font>
      <u/>
      <sz val="12"/>
      <name val="HGSｺﾞｼｯｸE"/>
      <family val="3"/>
      <charset val="128"/>
    </font>
    <font>
      <sz val="9"/>
      <name val="ＭＳ Ｐゴシック"/>
      <family val="3"/>
      <charset val="128"/>
    </font>
    <font>
      <sz val="9"/>
      <name val="ＭＳ Ｐ明朝"/>
      <family val="1"/>
      <charset val="128"/>
    </font>
    <font>
      <sz val="8"/>
      <name val="ＭＳ Ｐ明朝"/>
      <family val="1"/>
      <charset val="128"/>
    </font>
    <font>
      <sz val="9"/>
      <name val="游ゴシック"/>
      <family val="3"/>
      <scheme val="minor"/>
    </font>
    <font>
      <sz val="11"/>
      <name val="游ゴシック"/>
      <family val="2"/>
      <charset val="128"/>
      <scheme val="minor"/>
    </font>
    <font>
      <b/>
      <sz val="14"/>
      <color theme="1"/>
      <name val="游ゴシック"/>
      <family val="3"/>
      <scheme val="minor"/>
    </font>
    <font>
      <b/>
      <sz val="12"/>
      <color theme="1"/>
      <name val="游ゴシック"/>
      <family val="3"/>
      <scheme val="minor"/>
    </font>
    <font>
      <sz val="12"/>
      <name val="ＭＳ Ｐゴシック"/>
      <family val="3"/>
      <charset val="128"/>
    </font>
    <font>
      <b/>
      <sz val="16"/>
      <color theme="1"/>
      <name val="游ゴシック"/>
      <family val="3"/>
      <scheme val="minor"/>
    </font>
    <font>
      <b/>
      <u/>
      <sz val="16"/>
      <color rgb="FFFF0000"/>
      <name val="ＭＳ Ｐゴシック"/>
      <family val="3"/>
      <charset val="128"/>
    </font>
    <font>
      <sz val="16"/>
      <name val="ＭＳ Ｐゴシック"/>
      <family val="3"/>
      <charset val="128"/>
    </font>
    <font>
      <sz val="16"/>
      <color rgb="FFFF0000"/>
      <name val="ＭＳ Ｐゴシック"/>
      <family val="3"/>
      <charset val="128"/>
    </font>
    <font>
      <u/>
      <sz val="16"/>
      <color rgb="FFFF0000"/>
      <name val="ＭＳ Ｐゴシック"/>
      <family val="3"/>
      <charset val="128"/>
    </font>
    <font>
      <u/>
      <sz val="12"/>
      <color theme="1"/>
      <name val="ＭＳ Ｐゴシック"/>
      <family val="3"/>
      <charset val="128"/>
    </font>
    <font>
      <sz val="12"/>
      <color rgb="FFFF0000"/>
      <name val="游ゴシック"/>
      <family val="3"/>
      <scheme val="minor"/>
    </font>
    <font>
      <u/>
      <sz val="12"/>
      <name val="ＭＳ Ｐゴシック"/>
      <family val="3"/>
      <charset val="128"/>
    </font>
    <font>
      <b/>
      <sz val="11"/>
      <color theme="1"/>
      <name val="ＭＳ Ｐゴシック"/>
      <family val="3"/>
      <charset val="128"/>
    </font>
    <font>
      <sz val="11"/>
      <color theme="1"/>
      <name val="ＭＳ Ｐゴシック"/>
      <family val="3"/>
      <charset val="128"/>
    </font>
    <font>
      <strike/>
      <sz val="11"/>
      <name val="HGSｺﾞｼｯｸM"/>
      <family val="3"/>
      <charset val="128"/>
    </font>
    <font>
      <sz val="6"/>
      <name val="ＭＳ Ｐゴシック"/>
      <family val="3"/>
      <charset val="128"/>
    </font>
    <font>
      <strike/>
      <sz val="11"/>
      <name val="游ゴシック Light"/>
      <family val="3"/>
      <charset val="128"/>
    </font>
    <font>
      <b/>
      <sz val="12"/>
      <name val="HGSｺﾞｼｯｸM"/>
      <family val="3"/>
      <charset val="128"/>
    </font>
    <font>
      <strike/>
      <sz val="11"/>
      <name val="ＭＳ Ｐゴシック"/>
      <family val="3"/>
      <charset val="128"/>
    </font>
  </fonts>
  <fills count="1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CCFFFF"/>
        <bgColor indexed="64"/>
      </patternFill>
    </fill>
    <fill>
      <patternFill patternType="solid">
        <fgColor indexed="42"/>
        <bgColor indexed="64"/>
      </patternFill>
    </fill>
    <fill>
      <patternFill patternType="solid">
        <fgColor theme="8" tint="0.79998168889431442"/>
        <bgColor indexed="64"/>
      </patternFill>
    </fill>
    <fill>
      <patternFill patternType="solid">
        <fgColor rgb="FFCCFFCC"/>
        <bgColor indexed="64"/>
      </patternFill>
    </fill>
    <fill>
      <patternFill patternType="solid">
        <fgColor rgb="FFFFCCFF"/>
        <bgColor indexed="64"/>
      </patternFill>
    </fill>
  </fills>
  <borders count="2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right/>
      <top/>
      <bottom style="hair">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diagonalUp="1">
      <left style="thin">
        <color indexed="64"/>
      </left>
      <right style="thin">
        <color indexed="64"/>
      </right>
      <top style="hair">
        <color indexed="64"/>
      </top>
      <bottom/>
      <diagonal style="hair">
        <color indexed="64"/>
      </diagonal>
    </border>
    <border>
      <left style="thin">
        <color indexed="64"/>
      </left>
      <right style="thin">
        <color indexed="64"/>
      </right>
      <top style="hair">
        <color indexed="64"/>
      </top>
      <bottom/>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hair">
        <color indexed="64"/>
      </bottom>
      <diagonal style="hair">
        <color indexed="64"/>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thin">
        <color indexed="64"/>
      </right>
      <top/>
      <bottom/>
      <diagonal/>
    </border>
    <border diagonalUp="1">
      <left style="thin">
        <color indexed="64"/>
      </left>
      <right style="thin">
        <color indexed="64"/>
      </right>
      <top style="hair">
        <color indexed="64"/>
      </top>
      <bottom/>
      <diagonal style="thin">
        <color indexed="64"/>
      </diagonal>
    </border>
    <border diagonalUp="1">
      <left style="thin">
        <color indexed="64"/>
      </left>
      <right style="thin">
        <color indexed="64"/>
      </right>
      <top/>
      <bottom style="hair">
        <color indexed="64"/>
      </bottom>
      <diagonal style="thin">
        <color indexed="64"/>
      </diagonal>
    </border>
    <border diagonalUp="1">
      <left style="thin">
        <color indexed="64"/>
      </left>
      <right style="thin">
        <color indexed="64"/>
      </right>
      <top/>
      <bottom/>
      <diagonal style="thin">
        <color indexed="64"/>
      </diagonal>
    </border>
    <border diagonalUp="1" diagonalDown="1">
      <left style="thin">
        <color indexed="64"/>
      </left>
      <right style="thin">
        <color indexed="64"/>
      </right>
      <top style="hair">
        <color indexed="64"/>
      </top>
      <bottom style="hair">
        <color indexed="64"/>
      </bottom>
      <diagonal style="thin">
        <color indexed="64"/>
      </diagonal>
    </border>
    <border diagonalUp="1" diagonalDown="1">
      <left/>
      <right style="thin">
        <color indexed="64"/>
      </right>
      <top style="hair">
        <color indexed="64"/>
      </top>
      <bottom style="hair">
        <color indexed="64"/>
      </bottom>
      <diagonal style="thin">
        <color indexed="64"/>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double">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double">
        <color indexed="64"/>
      </left>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style="medium">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uble">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diagonalUp="1">
      <left/>
      <right/>
      <top style="medium">
        <color indexed="64"/>
      </top>
      <bottom/>
      <diagonal style="hair">
        <color indexed="64"/>
      </diagonal>
    </border>
    <border diagonalUp="1">
      <left style="medium">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left/>
      <right style="thin">
        <color indexed="64"/>
      </right>
      <top style="dotted">
        <color indexed="64"/>
      </top>
      <bottom style="thin">
        <color indexed="64"/>
      </bottom>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diagonalUp="1">
      <left/>
      <right/>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left style="double">
        <color indexed="64"/>
      </left>
      <right/>
      <top style="thin">
        <color indexed="64"/>
      </top>
      <bottom style="thin">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diagonalUp="1">
      <left/>
      <right/>
      <top/>
      <bottom style="hair">
        <color indexed="64"/>
      </bottom>
      <diagonal style="hair">
        <color indexed="64"/>
      </diagonal>
    </border>
    <border diagonalUp="1">
      <left/>
      <right style="thin">
        <color indexed="64"/>
      </right>
      <top/>
      <bottom style="hair">
        <color indexed="64"/>
      </bottom>
      <diagonal style="hair">
        <color indexed="64"/>
      </diagonal>
    </border>
  </borders>
  <cellStyleXfs count="24">
    <xf numFmtId="0" fontId="0" fillId="0" borderId="0">
      <alignment vertical="center"/>
    </xf>
    <xf numFmtId="0" fontId="1" fillId="0" borderId="0"/>
    <xf numFmtId="0" fontId="18" fillId="0" borderId="0">
      <alignment vertical="center"/>
    </xf>
    <xf numFmtId="38" fontId="18" fillId="0" borderId="0" applyFont="0" applyFill="0" applyBorder="0" applyAlignment="0" applyProtection="0">
      <alignment vertical="center"/>
    </xf>
    <xf numFmtId="9" fontId="18" fillId="0" borderId="0" applyFont="0" applyFill="0" applyBorder="0" applyAlignment="0" applyProtection="0">
      <alignment vertical="center"/>
    </xf>
    <xf numFmtId="0" fontId="18"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5" fillId="0" borderId="0">
      <alignment vertical="center"/>
    </xf>
    <xf numFmtId="0" fontId="1" fillId="0" borderId="0">
      <alignment vertical="center"/>
    </xf>
    <xf numFmtId="0" fontId="45" fillId="0" borderId="0">
      <alignment vertical="center"/>
    </xf>
    <xf numFmtId="0" fontId="1" fillId="0" borderId="0">
      <alignment vertical="center"/>
    </xf>
    <xf numFmtId="0" fontId="1" fillId="0" borderId="0">
      <alignment vertical="center"/>
    </xf>
    <xf numFmtId="0" fontId="1" fillId="0" borderId="0">
      <alignment vertical="center"/>
    </xf>
    <xf numFmtId="0" fontId="53" fillId="0" borderId="0">
      <alignment vertical="center"/>
    </xf>
    <xf numFmtId="38" fontId="53" fillId="0" borderId="0" applyFont="0" applyFill="0" applyBorder="0" applyAlignment="0" applyProtection="0">
      <alignment vertical="center"/>
    </xf>
    <xf numFmtId="0" fontId="53" fillId="0" borderId="0">
      <alignment vertical="center"/>
    </xf>
    <xf numFmtId="0" fontId="53" fillId="0" borderId="0">
      <alignment vertical="center"/>
    </xf>
    <xf numFmtId="0" fontId="23" fillId="0" borderId="0"/>
  </cellStyleXfs>
  <cellXfs count="1408">
    <xf numFmtId="0" fontId="0" fillId="0" borderId="0" xfId="0">
      <alignment vertical="center"/>
    </xf>
    <xf numFmtId="0" fontId="2" fillId="2" borderId="0" xfId="1" applyFont="1" applyFill="1" applyAlignment="1">
      <alignment horizontal="left" vertical="center"/>
    </xf>
    <xf numFmtId="0" fontId="4" fillId="2" borderId="0" xfId="1" applyFont="1" applyFill="1" applyAlignment="1">
      <alignment horizontal="left" vertical="center"/>
    </xf>
    <xf numFmtId="0" fontId="1" fillId="2" borderId="0" xfId="1" applyFont="1" applyFill="1" applyAlignment="1">
      <alignment horizontal="left" vertical="center"/>
    </xf>
    <xf numFmtId="0" fontId="4" fillId="2" borderId="0" xfId="1" applyFont="1" applyFill="1" applyAlignment="1">
      <alignment horizontal="center" vertical="center"/>
    </xf>
    <xf numFmtId="0" fontId="4" fillId="2" borderId="4" xfId="1" applyFont="1" applyFill="1" applyBorder="1" applyAlignment="1">
      <alignment horizontal="center" vertical="center"/>
    </xf>
    <xf numFmtId="0" fontId="4" fillId="2" borderId="5" xfId="1" applyFont="1" applyFill="1" applyBorder="1" applyAlignment="1">
      <alignment horizontal="center" vertical="center"/>
    </xf>
    <xf numFmtId="0" fontId="4" fillId="2" borderId="3" xfId="1" applyFont="1" applyFill="1" applyBorder="1" applyAlignment="1">
      <alignment horizontal="center" vertical="center"/>
    </xf>
    <xf numFmtId="0" fontId="4" fillId="2" borderId="0" xfId="1" applyFont="1" applyFill="1" applyBorder="1" applyAlignment="1">
      <alignment horizontal="center" vertical="center"/>
    </xf>
    <xf numFmtId="0" fontId="1" fillId="2" borderId="0" xfId="1" applyFont="1" applyFill="1" applyBorder="1" applyAlignment="1">
      <alignment horizontal="center" vertical="center"/>
    </xf>
    <xf numFmtId="0" fontId="4" fillId="0" borderId="0" xfId="0" applyFont="1" applyAlignment="1">
      <alignment vertical="center"/>
    </xf>
    <xf numFmtId="0" fontId="4" fillId="0" borderId="0" xfId="1" applyFont="1" applyAlignment="1">
      <alignment horizontal="left" vertical="center"/>
    </xf>
    <xf numFmtId="0" fontId="7" fillId="2" borderId="0" xfId="1" applyFont="1" applyFill="1" applyAlignment="1">
      <alignment horizontal="left" vertical="center"/>
    </xf>
    <xf numFmtId="0" fontId="1" fillId="2" borderId="0" xfId="1" applyFont="1" applyFill="1"/>
    <xf numFmtId="0" fontId="4" fillId="0" borderId="0" xfId="1" applyFont="1" applyAlignment="1">
      <alignment vertical="center"/>
    </xf>
    <xf numFmtId="0" fontId="4" fillId="0" borderId="6" xfId="1" applyFont="1" applyBorder="1" applyAlignment="1">
      <alignment vertical="center"/>
    </xf>
    <xf numFmtId="0" fontId="4" fillId="0" borderId="0" xfId="1" applyFont="1" applyAlignment="1">
      <alignment horizontal="right" vertical="center"/>
    </xf>
    <xf numFmtId="0" fontId="4" fillId="0" borderId="0" xfId="1" applyFont="1" applyAlignment="1">
      <alignment horizontal="center" vertical="center"/>
    </xf>
    <xf numFmtId="0" fontId="4" fillId="0" borderId="13" xfId="1" applyFont="1" applyBorder="1" applyAlignment="1">
      <alignment vertical="center" wrapText="1"/>
    </xf>
    <xf numFmtId="0" fontId="4" fillId="0" borderId="0" xfId="1" applyFont="1" applyAlignment="1">
      <alignment vertical="center" wrapText="1"/>
    </xf>
    <xf numFmtId="0" fontId="4" fillId="0" borderId="0" xfId="1" applyFont="1"/>
    <xf numFmtId="0" fontId="4" fillId="0" borderId="1" xfId="1" applyFont="1" applyBorder="1" applyAlignment="1">
      <alignment horizontal="left"/>
    </xf>
    <xf numFmtId="0" fontId="4" fillId="0" borderId="2" xfId="1" applyFont="1" applyBorder="1" applyAlignment="1">
      <alignment horizontal="left"/>
    </xf>
    <xf numFmtId="0" fontId="4" fillId="0" borderId="3" xfId="1" applyFont="1" applyBorder="1" applyAlignment="1">
      <alignment horizontal="left"/>
    </xf>
    <xf numFmtId="0" fontId="4" fillId="0" borderId="7" xfId="1" applyFont="1" applyBorder="1"/>
    <xf numFmtId="0" fontId="4" fillId="0" borderId="23" xfId="1" applyFont="1" applyBorder="1" applyAlignment="1">
      <alignment horizontal="left"/>
    </xf>
    <xf numFmtId="0" fontId="4" fillId="0" borderId="30" xfId="1" applyFont="1" applyBorder="1" applyAlignment="1">
      <alignment horizontal="left"/>
    </xf>
    <xf numFmtId="0" fontId="4" fillId="0" borderId="24" xfId="1" applyFont="1" applyBorder="1" applyAlignment="1">
      <alignment horizontal="left"/>
    </xf>
    <xf numFmtId="0" fontId="4" fillId="0" borderId="6" xfId="1" applyFont="1" applyBorder="1" applyAlignment="1">
      <alignment horizontal="left"/>
    </xf>
    <xf numFmtId="0" fontId="4" fillId="0" borderId="0" xfId="1" applyFont="1" applyAlignment="1">
      <alignment horizontal="left"/>
    </xf>
    <xf numFmtId="0" fontId="4" fillId="0" borderId="1" xfId="1" applyFont="1" applyBorder="1" applyAlignment="1">
      <alignment horizontal="center" vertical="center" textRotation="255" wrapText="1"/>
    </xf>
    <xf numFmtId="0" fontId="9" fillId="0" borderId="1" xfId="1" applyFont="1" applyBorder="1" applyAlignment="1">
      <alignment horizontal="center" vertical="center"/>
    </xf>
    <xf numFmtId="0" fontId="9" fillId="0" borderId="2" xfId="1" applyFont="1" applyBorder="1" applyAlignment="1">
      <alignment horizontal="center" vertical="center"/>
    </xf>
    <xf numFmtId="0" fontId="4" fillId="0" borderId="31" xfId="1" applyFont="1" applyBorder="1" applyAlignment="1">
      <alignment horizontal="center" vertical="center" textRotation="255" wrapText="1"/>
    </xf>
    <xf numFmtId="0" fontId="4" fillId="0" borderId="41" xfId="1" applyFont="1" applyBorder="1" applyAlignment="1">
      <alignment horizontal="center" vertical="center" textRotation="255" wrapText="1"/>
    </xf>
    <xf numFmtId="0" fontId="4" fillId="0" borderId="6" xfId="1" applyFont="1" applyBorder="1" applyAlignment="1">
      <alignment horizontal="center" vertical="center" textRotation="255" shrinkToFit="1"/>
    </xf>
    <xf numFmtId="0" fontId="4" fillId="0" borderId="46" xfId="1" applyFont="1" applyBorder="1" applyAlignment="1">
      <alignment horizontal="center" vertical="center" textRotation="255"/>
    </xf>
    <xf numFmtId="0" fontId="4" fillId="0" borderId="47" xfId="1" applyFont="1" applyBorder="1" applyAlignment="1">
      <alignment horizontal="justify" wrapText="1"/>
    </xf>
    <xf numFmtId="0" fontId="4" fillId="0" borderId="47" xfId="1" applyFont="1" applyBorder="1" applyAlignment="1">
      <alignment horizontal="left" vertical="center"/>
    </xf>
    <xf numFmtId="0" fontId="4" fillId="0" borderId="39" xfId="1" applyFont="1" applyBorder="1" applyAlignment="1">
      <alignment horizontal="left" vertical="center"/>
    </xf>
    <xf numFmtId="0" fontId="4" fillId="0" borderId="6" xfId="1" applyFont="1" applyBorder="1" applyAlignment="1">
      <alignment horizontal="left" vertical="center"/>
    </xf>
    <xf numFmtId="0" fontId="4" fillId="0" borderId="0" xfId="1" applyFont="1" applyAlignment="1">
      <alignment horizontal="justify"/>
    </xf>
    <xf numFmtId="0" fontId="4" fillId="0" borderId="3" xfId="1" applyFont="1" applyBorder="1"/>
    <xf numFmtId="0" fontId="4" fillId="0" borderId="48" xfId="1" applyFont="1" applyBorder="1" applyAlignment="1">
      <alignment horizontal="center" vertical="center" textRotation="255"/>
    </xf>
    <xf numFmtId="0" fontId="4" fillId="0" borderId="49" xfId="1" applyFont="1" applyBorder="1" applyAlignment="1">
      <alignment horizontal="left"/>
    </xf>
    <xf numFmtId="0" fontId="4" fillId="0" borderId="50" xfId="1" applyFont="1" applyBorder="1" applyAlignment="1">
      <alignment horizontal="justify" wrapText="1"/>
    </xf>
    <xf numFmtId="0" fontId="4" fillId="0" borderId="50" xfId="1" applyFont="1" applyBorder="1"/>
    <xf numFmtId="0" fontId="11" fillId="0" borderId="0" xfId="1" applyFont="1" applyAlignment="1">
      <alignment horizontal="justify"/>
    </xf>
    <xf numFmtId="0" fontId="4" fillId="0" borderId="30" xfId="1" applyFont="1" applyBorder="1"/>
    <xf numFmtId="0" fontId="4" fillId="0" borderId="23" xfId="1" applyFont="1" applyBorder="1"/>
    <xf numFmtId="0" fontId="12" fillId="0" borderId="0" xfId="1" applyFont="1" applyAlignment="1">
      <alignment horizontal="left" vertical="top"/>
    </xf>
    <xf numFmtId="0" fontId="12" fillId="0" borderId="0" xfId="1" applyFont="1" applyAlignment="1">
      <alignment horizontal="right" vertical="center"/>
    </xf>
    <xf numFmtId="0" fontId="12" fillId="0" borderId="0" xfId="1" applyFont="1" applyAlignment="1">
      <alignment vertical="center"/>
    </xf>
    <xf numFmtId="0" fontId="12" fillId="0" borderId="0" xfId="1" applyFont="1" applyAlignment="1">
      <alignment horizontal="center" vertical="top"/>
    </xf>
    <xf numFmtId="0" fontId="12" fillId="0" borderId="51" xfId="1" applyFont="1" applyBorder="1" applyAlignment="1">
      <alignment horizontal="center" vertical="center"/>
    </xf>
    <xf numFmtId="0" fontId="12" fillId="0" borderId="5" xfId="1" applyFont="1" applyBorder="1" applyAlignment="1">
      <alignment horizontal="center" vertical="center"/>
    </xf>
    <xf numFmtId="0" fontId="12" fillId="0" borderId="52" xfId="1" applyFont="1" applyBorder="1" applyAlignment="1">
      <alignment horizontal="center" vertical="center"/>
    </xf>
    <xf numFmtId="0" fontId="12" fillId="0" borderId="0" xfId="1" applyFont="1" applyAlignment="1">
      <alignment horizontal="left" vertical="center"/>
    </xf>
    <xf numFmtId="0" fontId="12" fillId="0" borderId="13" xfId="1" applyFont="1" applyBorder="1" applyAlignment="1">
      <alignment horizontal="center" vertical="center"/>
    </xf>
    <xf numFmtId="0" fontId="12" fillId="0" borderId="14" xfId="1" applyFont="1" applyBorder="1" applyAlignment="1">
      <alignment horizontal="left" vertical="center"/>
    </xf>
    <xf numFmtId="0" fontId="12" fillId="0" borderId="1" xfId="1" applyFont="1" applyBorder="1" applyAlignment="1">
      <alignment horizontal="center" vertical="center"/>
    </xf>
    <xf numFmtId="0" fontId="12" fillId="0" borderId="3" xfId="1" applyFont="1" applyBorder="1" applyAlignment="1">
      <alignment horizontal="left" vertical="center"/>
    </xf>
    <xf numFmtId="0" fontId="12" fillId="0" borderId="2" xfId="1" applyFont="1" applyBorder="1" applyAlignment="1">
      <alignment horizontal="left" vertical="center"/>
    </xf>
    <xf numFmtId="0" fontId="12" fillId="0" borderId="0" xfId="1" applyFont="1" applyAlignment="1">
      <alignment horizontal="center" vertical="center"/>
    </xf>
    <xf numFmtId="0" fontId="12" fillId="0" borderId="13" xfId="1" applyFont="1" applyBorder="1" applyAlignment="1">
      <alignment horizontal="left" vertical="center"/>
    </xf>
    <xf numFmtId="0" fontId="12" fillId="0" borderId="7" xfId="1" applyFont="1" applyBorder="1" applyAlignment="1">
      <alignment horizontal="left" vertical="center"/>
    </xf>
    <xf numFmtId="0" fontId="12" fillId="0" borderId="23" xfId="1" applyFont="1" applyBorder="1" applyAlignment="1">
      <alignment horizontal="center" vertical="center"/>
    </xf>
    <xf numFmtId="0" fontId="12" fillId="0" borderId="30" xfId="1" applyFont="1" applyBorder="1" applyAlignment="1">
      <alignment horizontal="left" vertical="center"/>
    </xf>
    <xf numFmtId="0" fontId="12" fillId="0" borderId="53" xfId="1" applyFont="1" applyBorder="1" applyAlignment="1">
      <alignment horizontal="center" vertical="center"/>
    </xf>
    <xf numFmtId="0" fontId="12" fillId="0" borderId="54" xfId="1" applyFont="1" applyBorder="1" applyAlignment="1">
      <alignment horizontal="left" vertical="center"/>
    </xf>
    <xf numFmtId="0" fontId="12" fillId="0" borderId="41" xfId="1" applyFont="1" applyBorder="1" applyAlignment="1">
      <alignment horizontal="center" vertical="center"/>
    </xf>
    <xf numFmtId="0" fontId="12" fillId="0" borderId="42" xfId="1" applyFont="1" applyBorder="1" applyAlignment="1">
      <alignment horizontal="left" vertical="center"/>
    </xf>
    <xf numFmtId="0" fontId="12" fillId="0" borderId="60" xfId="1" applyFont="1" applyBorder="1" applyAlignment="1">
      <alignment horizontal="left" vertical="top"/>
    </xf>
    <xf numFmtId="0" fontId="12" fillId="0" borderId="11" xfId="1" applyFont="1" applyBorder="1" applyAlignment="1">
      <alignment horizontal="left" vertical="top"/>
    </xf>
    <xf numFmtId="0" fontId="12" fillId="0" borderId="30" xfId="1" applyFont="1" applyBorder="1" applyAlignment="1">
      <alignment horizontal="left" vertical="top"/>
    </xf>
    <xf numFmtId="0" fontId="12" fillId="0" borderId="13" xfId="1" applyFont="1" applyBorder="1" applyAlignment="1">
      <alignment horizontal="left" vertical="top"/>
    </xf>
    <xf numFmtId="0" fontId="12" fillId="0" borderId="23" xfId="1" applyFont="1" applyBorder="1" applyAlignment="1">
      <alignment horizontal="left" vertical="top"/>
    </xf>
    <xf numFmtId="0" fontId="13" fillId="3" borderId="0" xfId="1" applyFont="1" applyFill="1" applyAlignment="1">
      <alignment horizontal="left" vertical="top"/>
    </xf>
    <xf numFmtId="0" fontId="13" fillId="3" borderId="0" xfId="1" applyFont="1" applyFill="1" applyAlignment="1">
      <alignment horizontal="left" vertical="center"/>
    </xf>
    <xf numFmtId="0" fontId="13" fillId="3" borderId="1" xfId="1" applyFont="1" applyFill="1" applyBorder="1" applyAlignment="1">
      <alignment horizontal="left" vertical="center"/>
    </xf>
    <xf numFmtId="0" fontId="13" fillId="3" borderId="2" xfId="1" applyFont="1" applyFill="1" applyBorder="1" applyAlignment="1">
      <alignment horizontal="left" vertical="center"/>
    </xf>
    <xf numFmtId="0" fontId="13" fillId="3" borderId="3" xfId="1" applyFont="1" applyFill="1" applyBorder="1" applyAlignment="1">
      <alignment horizontal="left" vertical="center"/>
    </xf>
    <xf numFmtId="0" fontId="13" fillId="3" borderId="31" xfId="1" applyFont="1" applyFill="1" applyBorder="1" applyAlignment="1">
      <alignment horizontal="left" vertical="top"/>
    </xf>
    <xf numFmtId="0" fontId="13" fillId="3" borderId="13" xfId="1" applyFont="1" applyFill="1" applyBorder="1" applyAlignment="1">
      <alignment horizontal="left" vertical="top"/>
    </xf>
    <xf numFmtId="0" fontId="13" fillId="3" borderId="14" xfId="1" applyFont="1" applyFill="1" applyBorder="1" applyAlignment="1">
      <alignment horizontal="left" vertical="top"/>
    </xf>
    <xf numFmtId="0" fontId="13" fillId="3" borderId="6" xfId="1" applyFont="1" applyFill="1" applyBorder="1" applyAlignment="1">
      <alignment horizontal="left" vertical="top"/>
    </xf>
    <xf numFmtId="0" fontId="13" fillId="3" borderId="7" xfId="1" applyFont="1" applyFill="1" applyBorder="1" applyAlignment="1">
      <alignment horizontal="left" vertical="top"/>
    </xf>
    <xf numFmtId="0" fontId="13" fillId="3" borderId="6" xfId="1" applyFont="1" applyFill="1" applyBorder="1" applyAlignment="1">
      <alignment horizontal="center" vertical="center"/>
    </xf>
    <xf numFmtId="0" fontId="13" fillId="3" borderId="0" xfId="1" applyFont="1" applyFill="1" applyAlignment="1">
      <alignment horizontal="center" vertical="center"/>
    </xf>
    <xf numFmtId="0" fontId="13" fillId="3" borderId="7" xfId="1" applyFont="1" applyFill="1" applyBorder="1" applyAlignment="1">
      <alignment horizontal="center" vertical="center"/>
    </xf>
    <xf numFmtId="0" fontId="13" fillId="3" borderId="23" xfId="1" applyFont="1" applyFill="1" applyBorder="1" applyAlignment="1">
      <alignment horizontal="left" vertical="top"/>
    </xf>
    <xf numFmtId="0" fontId="13" fillId="3" borderId="30" xfId="1" applyFont="1" applyFill="1" applyBorder="1" applyAlignment="1">
      <alignment horizontal="left" vertical="top"/>
    </xf>
    <xf numFmtId="0" fontId="13" fillId="3" borderId="24" xfId="1" applyFont="1" applyFill="1" applyBorder="1" applyAlignment="1">
      <alignment horizontal="left" vertical="top"/>
    </xf>
    <xf numFmtId="0" fontId="13" fillId="3" borderId="0" xfId="1" applyFont="1" applyFill="1" applyAlignment="1">
      <alignment horizontal="right" vertical="top"/>
    </xf>
    <xf numFmtId="0" fontId="13" fillId="3" borderId="0" xfId="1" applyFont="1" applyFill="1" applyAlignment="1">
      <alignment horizontal="left"/>
    </xf>
    <xf numFmtId="0" fontId="13" fillId="3" borderId="0" xfId="1" applyFont="1" applyFill="1"/>
    <xf numFmtId="0" fontId="15" fillId="0" borderId="0" xfId="1" applyFont="1" applyAlignment="1">
      <alignment horizontal="left"/>
    </xf>
    <xf numFmtId="0" fontId="15" fillId="0" borderId="0" xfId="1" applyFont="1" applyAlignment="1">
      <alignment horizontal="justify"/>
    </xf>
    <xf numFmtId="0" fontId="15" fillId="0" borderId="0" xfId="1" applyFont="1" applyAlignment="1">
      <alignment vertical="top"/>
    </xf>
    <xf numFmtId="0" fontId="16" fillId="0" borderId="0" xfId="1" applyFont="1" applyAlignment="1">
      <alignment vertical="center"/>
    </xf>
    <xf numFmtId="0" fontId="15" fillId="0" borderId="37" xfId="1" applyFont="1" applyBorder="1" applyAlignment="1">
      <alignment horizontal="center" vertical="center"/>
    </xf>
    <xf numFmtId="0" fontId="15" fillId="0" borderId="1" xfId="1" applyFont="1" applyBorder="1" applyAlignment="1">
      <alignment horizontal="center" vertical="center"/>
    </xf>
    <xf numFmtId="0" fontId="15" fillId="0" borderId="37" xfId="1" applyFont="1" applyBorder="1" applyAlignment="1">
      <alignment horizontal="justify" vertical="center"/>
    </xf>
    <xf numFmtId="0" fontId="15" fillId="0" borderId="1" xfId="1" applyFont="1" applyBorder="1" applyAlignment="1">
      <alignment horizontal="justify" vertical="center"/>
    </xf>
    <xf numFmtId="0" fontId="15" fillId="0" borderId="37" xfId="1" applyFont="1" applyBorder="1" applyAlignment="1">
      <alignment horizontal="center" vertical="center" wrapText="1"/>
    </xf>
    <xf numFmtId="0" fontId="15" fillId="0" borderId="37" xfId="1" applyFont="1" applyBorder="1" applyAlignment="1">
      <alignment horizontal="justify" vertical="center" wrapText="1"/>
    </xf>
    <xf numFmtId="0" fontId="15" fillId="0" borderId="1" xfId="1" applyFont="1" applyBorder="1" applyAlignment="1">
      <alignment horizontal="justify" vertical="center" wrapText="1"/>
    </xf>
    <xf numFmtId="0" fontId="15" fillId="0" borderId="65" xfId="1" applyFont="1" applyBorder="1" applyAlignment="1">
      <alignment horizontal="justify" vertical="top" wrapText="1"/>
    </xf>
    <xf numFmtId="0" fontId="15" fillId="0" borderId="37" xfId="1" applyFont="1" applyBorder="1" applyAlignment="1">
      <alignment horizontal="justify" vertical="top" wrapText="1"/>
    </xf>
    <xf numFmtId="0" fontId="15" fillId="0" borderId="1" xfId="1" applyFont="1" applyBorder="1" applyAlignment="1">
      <alignment horizontal="center" vertical="center" wrapText="1"/>
    </xf>
    <xf numFmtId="0" fontId="15" fillId="0" borderId="32" xfId="1" applyFont="1" applyBorder="1" applyAlignment="1">
      <alignment horizontal="justify" vertical="top" wrapText="1"/>
    </xf>
    <xf numFmtId="0" fontId="15" fillId="0" borderId="32" xfId="1" applyFont="1" applyBorder="1" applyAlignment="1">
      <alignment horizontal="center" vertical="center" wrapText="1"/>
    </xf>
    <xf numFmtId="0" fontId="15" fillId="0" borderId="66" xfId="1" applyFont="1" applyBorder="1" applyAlignment="1">
      <alignment horizontal="center" vertical="center" wrapText="1"/>
    </xf>
    <xf numFmtId="0" fontId="4" fillId="0" borderId="14" xfId="1" applyFont="1" applyBorder="1"/>
    <xf numFmtId="176" fontId="9" fillId="0" borderId="37" xfId="1" applyNumberFormat="1" applyFont="1" applyBorder="1" applyAlignment="1">
      <alignment horizontal="center" vertical="center" wrapText="1"/>
    </xf>
    <xf numFmtId="0" fontId="15" fillId="0" borderId="31" xfId="1" applyFont="1" applyBorder="1" applyAlignment="1">
      <alignment horizontal="justify" vertical="top" wrapText="1"/>
    </xf>
    <xf numFmtId="0" fontId="15" fillId="0" borderId="13" xfId="1" applyFont="1" applyBorder="1" applyAlignment="1">
      <alignment horizontal="justify" vertical="top" wrapText="1"/>
    </xf>
    <xf numFmtId="0" fontId="15" fillId="0" borderId="6" xfId="1" applyFont="1" applyBorder="1" applyAlignment="1">
      <alignment horizontal="left"/>
    </xf>
    <xf numFmtId="0" fontId="15" fillId="0" borderId="0" xfId="1" applyFont="1"/>
    <xf numFmtId="0" fontId="15" fillId="0" borderId="7" xfId="1" applyFont="1" applyBorder="1" applyAlignment="1">
      <alignment horizontal="justify" vertical="top" wrapText="1"/>
    </xf>
    <xf numFmtId="0" fontId="15" fillId="0" borderId="0" xfId="1" applyFont="1" applyAlignment="1">
      <alignment horizontal="justify" vertical="top" wrapText="1"/>
    </xf>
    <xf numFmtId="0" fontId="15" fillId="0" borderId="23" xfId="1" applyFont="1" applyBorder="1" applyAlignment="1">
      <alignment horizontal="left"/>
    </xf>
    <xf numFmtId="0" fontId="4" fillId="0" borderId="24" xfId="1" applyFont="1" applyBorder="1"/>
    <xf numFmtId="0" fontId="4" fillId="0" borderId="13" xfId="1" applyFont="1" applyBorder="1"/>
    <xf numFmtId="0" fontId="17" fillId="0" borderId="0" xfId="1" applyFont="1" applyAlignment="1">
      <alignment horizontal="left" vertical="center"/>
    </xf>
    <xf numFmtId="0" fontId="4" fillId="0" borderId="11" xfId="1" applyFont="1" applyBorder="1"/>
    <xf numFmtId="0" fontId="18" fillId="2" borderId="0" xfId="2" applyFill="1">
      <alignment vertical="center"/>
    </xf>
    <xf numFmtId="0" fontId="18" fillId="2" borderId="0" xfId="2" applyFill="1" applyAlignment="1">
      <alignment horizontal="right" vertical="center"/>
    </xf>
    <xf numFmtId="0" fontId="18" fillId="2" borderId="0" xfId="2" applyFill="1" applyAlignment="1">
      <alignment horizontal="center" vertical="center"/>
    </xf>
    <xf numFmtId="0" fontId="18" fillId="4" borderId="0" xfId="2" applyFill="1" applyAlignment="1">
      <alignment horizontal="center" vertical="center"/>
    </xf>
    <xf numFmtId="0" fontId="20" fillId="2" borderId="0" xfId="2" applyFont="1" applyFill="1" applyAlignment="1">
      <alignment horizontal="center" vertical="center"/>
    </xf>
    <xf numFmtId="0" fontId="18" fillId="2" borderId="0" xfId="2" applyFill="1" applyAlignment="1">
      <alignment horizontal="center" vertical="center" shrinkToFit="1"/>
    </xf>
    <xf numFmtId="0" fontId="18" fillId="2" borderId="7" xfId="2" applyFill="1" applyBorder="1" applyAlignment="1">
      <alignment horizontal="center" vertical="center"/>
    </xf>
    <xf numFmtId="0" fontId="21" fillId="2" borderId="0" xfId="2" applyFont="1" applyFill="1">
      <alignment vertical="center"/>
    </xf>
    <xf numFmtId="0" fontId="18" fillId="4" borderId="37" xfId="2" applyFill="1" applyBorder="1" applyAlignment="1">
      <alignment horizontal="center" vertical="center"/>
    </xf>
    <xf numFmtId="0" fontId="18" fillId="2" borderId="37" xfId="2" applyFill="1" applyBorder="1">
      <alignment vertical="center"/>
    </xf>
    <xf numFmtId="177" fontId="18" fillId="0" borderId="8" xfId="2" applyNumberFormat="1" applyBorder="1" applyAlignment="1">
      <alignment horizontal="center" vertical="center"/>
    </xf>
    <xf numFmtId="0" fontId="25" fillId="2" borderId="67" xfId="2" applyFont="1" applyFill="1" applyBorder="1" applyAlignment="1">
      <alignment vertical="center" wrapText="1"/>
    </xf>
    <xf numFmtId="38" fontId="24" fillId="4" borderId="67" xfId="3" applyFont="1" applyFill="1" applyBorder="1">
      <alignment vertical="center"/>
    </xf>
    <xf numFmtId="0" fontId="18" fillId="2" borderId="67" xfId="2" applyFill="1" applyBorder="1">
      <alignment vertical="center"/>
    </xf>
    <xf numFmtId="0" fontId="18" fillId="0" borderId="37" xfId="2" applyBorder="1">
      <alignment vertical="center"/>
    </xf>
    <xf numFmtId="0" fontId="18" fillId="0" borderId="37" xfId="2" applyBorder="1" applyAlignment="1">
      <alignment horizontal="center" vertical="center"/>
    </xf>
    <xf numFmtId="0" fontId="18" fillId="2" borderId="25" xfId="2" applyFill="1" applyBorder="1" applyAlignment="1">
      <alignment horizontal="center" vertical="center"/>
    </xf>
    <xf numFmtId="0" fontId="25" fillId="2" borderId="68" xfId="2" applyFont="1" applyFill="1" applyBorder="1" applyAlignment="1">
      <alignment vertical="center" wrapText="1"/>
    </xf>
    <xf numFmtId="38" fontId="24" fillId="4" borderId="68" xfId="3" applyFont="1" applyFill="1" applyBorder="1">
      <alignment vertical="center"/>
    </xf>
    <xf numFmtId="0" fontId="18" fillId="2" borderId="68" xfId="2" applyFill="1" applyBorder="1">
      <alignment vertical="center"/>
    </xf>
    <xf numFmtId="177" fontId="18" fillId="2" borderId="8" xfId="2" applyNumberFormat="1" applyFill="1" applyBorder="1" applyAlignment="1">
      <alignment horizontal="center" vertical="center"/>
    </xf>
    <xf numFmtId="0" fontId="25" fillId="2" borderId="69" xfId="2" applyFont="1" applyFill="1" applyBorder="1" applyAlignment="1">
      <alignment vertical="center" wrapText="1"/>
    </xf>
    <xf numFmtId="38" fontId="24" fillId="4" borderId="69" xfId="3" applyFont="1" applyFill="1" applyBorder="1">
      <alignment vertical="center"/>
    </xf>
    <xf numFmtId="0" fontId="18" fillId="2" borderId="69" xfId="2" applyFill="1" applyBorder="1">
      <alignment vertical="center"/>
    </xf>
    <xf numFmtId="0" fontId="18" fillId="2" borderId="13" xfId="2" applyFill="1" applyBorder="1" applyAlignment="1">
      <alignment horizontal="center" vertical="center"/>
    </xf>
    <xf numFmtId="178" fontId="0" fillId="2" borderId="13" xfId="3" applyNumberFormat="1" applyFont="1" applyFill="1" applyBorder="1" applyAlignment="1">
      <alignment horizontal="center" vertical="center"/>
    </xf>
    <xf numFmtId="0" fontId="18" fillId="2" borderId="13" xfId="2" applyFill="1" applyBorder="1" applyAlignment="1">
      <alignment vertical="center" wrapText="1"/>
    </xf>
    <xf numFmtId="38" fontId="0" fillId="2" borderId="13" xfId="3" applyFont="1" applyFill="1" applyBorder="1">
      <alignment vertical="center"/>
    </xf>
    <xf numFmtId="0" fontId="18" fillId="2" borderId="13" xfId="2" applyFill="1" applyBorder="1">
      <alignment vertical="center"/>
    </xf>
    <xf numFmtId="38" fontId="0" fillId="2" borderId="30" xfId="3" applyFont="1" applyFill="1" applyBorder="1">
      <alignment vertical="center"/>
    </xf>
    <xf numFmtId="0" fontId="18" fillId="2" borderId="30" xfId="2" applyFill="1" applyBorder="1">
      <alignment vertical="center"/>
    </xf>
    <xf numFmtId="179" fontId="18" fillId="2" borderId="2" xfId="2" applyNumberFormat="1" applyFill="1" applyBorder="1" applyAlignment="1">
      <alignment horizontal="center" vertical="center"/>
    </xf>
    <xf numFmtId="0" fontId="18" fillId="2" borderId="6" xfId="2" applyFill="1" applyBorder="1">
      <alignment vertical="center"/>
    </xf>
    <xf numFmtId="180" fontId="24" fillId="2" borderId="0" xfId="4" applyNumberFormat="1" applyFont="1" applyFill="1" applyBorder="1" applyAlignment="1">
      <alignment horizontal="center" vertical="center"/>
    </xf>
    <xf numFmtId="0" fontId="26" fillId="2" borderId="67" xfId="2" applyFont="1" applyFill="1" applyBorder="1" applyAlignment="1">
      <alignment vertical="center" wrapText="1"/>
    </xf>
    <xf numFmtId="0" fontId="18" fillId="4" borderId="25" xfId="2" applyFill="1" applyBorder="1" applyAlignment="1">
      <alignment horizontal="center" vertical="center"/>
    </xf>
    <xf numFmtId="0" fontId="26" fillId="2" borderId="68" xfId="2" applyFont="1" applyFill="1" applyBorder="1" applyAlignment="1">
      <alignment vertical="center" wrapText="1"/>
    </xf>
    <xf numFmtId="177" fontId="18" fillId="4" borderId="8" xfId="2" applyNumberFormat="1" applyFill="1" applyBorder="1" applyAlignment="1">
      <alignment horizontal="center" vertical="center"/>
    </xf>
    <xf numFmtId="0" fontId="26" fillId="2" borderId="69" xfId="2" applyFont="1" applyFill="1" applyBorder="1" applyAlignment="1">
      <alignment vertical="center" wrapText="1"/>
    </xf>
    <xf numFmtId="0" fontId="18" fillId="2" borderId="0" xfId="2" applyFill="1" applyAlignment="1">
      <alignment horizontal="left" vertical="center"/>
    </xf>
    <xf numFmtId="0" fontId="18" fillId="2" borderId="23" xfId="2" applyFill="1" applyBorder="1">
      <alignment vertical="center"/>
    </xf>
    <xf numFmtId="0" fontId="4" fillId="0" borderId="0" xfId="1" applyFont="1" applyAlignment="1">
      <alignment vertical="top"/>
    </xf>
    <xf numFmtId="0" fontId="4" fillId="0" borderId="37" xfId="1" applyFont="1" applyBorder="1" applyAlignment="1">
      <alignment horizontal="centerContinuous" vertical="center"/>
    </xf>
    <xf numFmtId="0" fontId="4" fillId="0" borderId="1" xfId="1" applyFont="1" applyBorder="1" applyAlignment="1">
      <alignment horizontal="center" vertical="center"/>
    </xf>
    <xf numFmtId="0" fontId="4" fillId="0" borderId="2" xfId="1" applyFont="1" applyBorder="1" applyAlignment="1">
      <alignment vertical="center"/>
    </xf>
    <xf numFmtId="0" fontId="4" fillId="0" borderId="2" xfId="1" applyFont="1" applyBorder="1" applyAlignment="1">
      <alignment horizontal="center" vertical="center"/>
    </xf>
    <xf numFmtId="0" fontId="4" fillId="0" borderId="2" xfId="1" applyFont="1" applyBorder="1" applyAlignment="1">
      <alignment horizontal="left" vertical="center"/>
    </xf>
    <xf numFmtId="0" fontId="4" fillId="0" borderId="3" xfId="1" applyFont="1" applyBorder="1" applyAlignment="1">
      <alignment horizontal="left" vertical="center"/>
    </xf>
    <xf numFmtId="0" fontId="4" fillId="0" borderId="13" xfId="1" applyFont="1" applyBorder="1" applyAlignment="1">
      <alignment horizontal="left" vertical="center"/>
    </xf>
    <xf numFmtId="0" fontId="4" fillId="0" borderId="13" xfId="1" applyFont="1" applyBorder="1" applyAlignment="1">
      <alignment horizontal="center" vertical="center"/>
    </xf>
    <xf numFmtId="0" fontId="4" fillId="0" borderId="13" xfId="1" applyFont="1" applyBorder="1" applyAlignment="1">
      <alignment vertical="center"/>
    </xf>
    <xf numFmtId="0" fontId="4" fillId="0" borderId="14" xfId="1" applyFont="1" applyBorder="1" applyAlignment="1">
      <alignment horizontal="left" vertical="center"/>
    </xf>
    <xf numFmtId="0" fontId="4" fillId="0" borderId="7" xfId="1" applyFont="1" applyBorder="1" applyAlignment="1">
      <alignment horizontal="left" vertical="center"/>
    </xf>
    <xf numFmtId="0" fontId="9" fillId="0" borderId="0" xfId="1" applyFont="1" applyAlignment="1">
      <alignment vertical="center"/>
    </xf>
    <xf numFmtId="0" fontId="1" fillId="0" borderId="0" xfId="1"/>
    <xf numFmtId="0" fontId="27" fillId="0" borderId="0" xfId="1" applyFont="1" applyAlignment="1">
      <alignment vertical="center"/>
    </xf>
    <xf numFmtId="0" fontId="4" fillId="0" borderId="2" xfId="1" applyFont="1" applyBorder="1" applyAlignment="1">
      <alignment vertical="center" wrapText="1" shrinkToFit="1"/>
    </xf>
    <xf numFmtId="0" fontId="4" fillId="0" borderId="1" xfId="1" applyFont="1" applyBorder="1" applyAlignment="1">
      <alignment horizontal="left" vertical="center"/>
    </xf>
    <xf numFmtId="0" fontId="4" fillId="0" borderId="31" xfId="1" applyFont="1" applyBorder="1" applyAlignment="1">
      <alignment horizontal="left" vertical="center"/>
    </xf>
    <xf numFmtId="0" fontId="4" fillId="0" borderId="14" xfId="1" applyFont="1" applyBorder="1" applyAlignment="1">
      <alignment vertical="center"/>
    </xf>
    <xf numFmtId="0" fontId="4" fillId="0" borderId="31" xfId="1" applyFont="1" applyBorder="1" applyAlignment="1">
      <alignment horizontal="center" vertical="center"/>
    </xf>
    <xf numFmtId="49" fontId="4" fillId="0" borderId="0" xfId="1" applyNumberFormat="1" applyFont="1" applyAlignment="1">
      <alignment horizontal="left" vertical="center"/>
    </xf>
    <xf numFmtId="0" fontId="9" fillId="0" borderId="7" xfId="1" applyFont="1" applyBorder="1" applyAlignment="1">
      <alignment vertical="center"/>
    </xf>
    <xf numFmtId="0" fontId="9" fillId="0" borderId="6" xfId="1" applyFont="1" applyBorder="1" applyAlignment="1">
      <alignment horizontal="center" vertical="center"/>
    </xf>
    <xf numFmtId="0" fontId="4" fillId="0" borderId="7" xfId="1" applyFont="1" applyBorder="1" applyAlignment="1">
      <alignment vertical="center"/>
    </xf>
    <xf numFmtId="0" fontId="4" fillId="0" borderId="6" xfId="1" applyFont="1" applyBorder="1" applyAlignment="1">
      <alignment horizontal="center" vertical="center"/>
    </xf>
    <xf numFmtId="0" fontId="4" fillId="0" borderId="1" xfId="1" applyFont="1" applyBorder="1" applyAlignment="1">
      <alignment vertical="center"/>
    </xf>
    <xf numFmtId="1" fontId="4" fillId="0" borderId="2" xfId="1" applyNumberFormat="1" applyFont="1" applyBorder="1" applyAlignment="1">
      <alignment vertical="center"/>
    </xf>
    <xf numFmtId="0" fontId="4" fillId="0" borderId="7" xfId="1" applyFont="1" applyBorder="1" applyAlignment="1">
      <alignment horizontal="center" vertical="center"/>
    </xf>
    <xf numFmtId="0" fontId="9" fillId="0" borderId="0" xfId="1" applyFont="1" applyAlignment="1">
      <alignment horizontal="center" vertical="center"/>
    </xf>
    <xf numFmtId="0" fontId="28" fillId="0" borderId="0" xfId="1" applyFont="1" applyAlignment="1">
      <alignment horizontal="left" vertical="center"/>
    </xf>
    <xf numFmtId="0" fontId="4" fillId="0" borderId="0" xfId="1" applyFont="1" applyAlignment="1">
      <alignment horizontal="left" vertical="center" wrapText="1"/>
    </xf>
    <xf numFmtId="0" fontId="4" fillId="0" borderId="23" xfId="1" applyFont="1" applyBorder="1" applyAlignment="1">
      <alignment horizontal="left" vertical="center"/>
    </xf>
    <xf numFmtId="49" fontId="4" fillId="0" borderId="30" xfId="1" applyNumberFormat="1" applyFont="1" applyBorder="1" applyAlignment="1">
      <alignment horizontal="left" vertical="center"/>
    </xf>
    <xf numFmtId="0" fontId="4" fillId="0" borderId="30" xfId="1" applyFont="1" applyBorder="1" applyAlignment="1">
      <alignment horizontal="left" vertical="center"/>
    </xf>
    <xf numFmtId="0" fontId="4" fillId="0" borderId="24" xfId="1" applyFont="1" applyBorder="1" applyAlignment="1">
      <alignment horizontal="left" vertical="center"/>
    </xf>
    <xf numFmtId="0" fontId="4" fillId="0" borderId="23" xfId="1" applyFont="1" applyBorder="1" applyAlignment="1">
      <alignment horizontal="center" vertical="center"/>
    </xf>
    <xf numFmtId="0" fontId="4" fillId="0" borderId="30" xfId="1" applyFont="1" applyBorder="1" applyAlignment="1">
      <alignment horizontal="center" vertical="center"/>
    </xf>
    <xf numFmtId="0" fontId="4" fillId="0" borderId="11" xfId="1" applyFont="1" applyBorder="1" applyAlignment="1">
      <alignment horizontal="left" vertical="center"/>
    </xf>
    <xf numFmtId="0" fontId="15" fillId="0" borderId="2" xfId="1" applyFont="1" applyBorder="1" applyAlignment="1">
      <alignment vertical="center"/>
    </xf>
    <xf numFmtId="0" fontId="15" fillId="0" borderId="3" xfId="1" applyFont="1" applyBorder="1" applyAlignment="1">
      <alignment vertical="center"/>
    </xf>
    <xf numFmtId="0" fontId="15" fillId="0" borderId="0" xfId="1" applyFont="1" applyAlignment="1">
      <alignment vertical="center"/>
    </xf>
    <xf numFmtId="0" fontId="15" fillId="0" borderId="7" xfId="1" applyFont="1" applyBorder="1" applyAlignment="1">
      <alignment vertical="center"/>
    </xf>
    <xf numFmtId="0" fontId="15" fillId="0" borderId="13" xfId="1" applyFont="1" applyBorder="1" applyAlignment="1">
      <alignment vertical="center"/>
    </xf>
    <xf numFmtId="0" fontId="15" fillId="0" borderId="14" xfId="1" applyFont="1" applyBorder="1" applyAlignment="1">
      <alignment vertical="center"/>
    </xf>
    <xf numFmtId="0" fontId="4" fillId="0" borderId="30" xfId="1" applyFont="1" applyBorder="1" applyAlignment="1">
      <alignment vertical="center"/>
    </xf>
    <xf numFmtId="0" fontId="15" fillId="0" borderId="30" xfId="1" applyFont="1" applyBorder="1" applyAlignment="1">
      <alignment vertical="center"/>
    </xf>
    <xf numFmtId="0" fontId="15" fillId="0" borderId="24" xfId="1" applyFont="1" applyBorder="1" applyAlignment="1">
      <alignment vertical="center"/>
    </xf>
    <xf numFmtId="0" fontId="29" fillId="0" borderId="0" xfId="1" applyFont="1" applyAlignment="1">
      <alignment horizontal="center" vertical="center"/>
    </xf>
    <xf numFmtId="0" fontId="28" fillId="0" borderId="7" xfId="1" applyFont="1" applyBorder="1" applyAlignment="1">
      <alignment vertical="center" shrinkToFit="1"/>
    </xf>
    <xf numFmtId="0" fontId="4" fillId="0" borderId="37" xfId="1" applyFont="1" applyBorder="1" applyAlignment="1">
      <alignment horizontal="center" vertical="center"/>
    </xf>
    <xf numFmtId="0" fontId="4" fillId="0" borderId="25" xfId="1" applyFont="1" applyBorder="1" applyAlignment="1">
      <alignment horizontal="center" vertical="center"/>
    </xf>
    <xf numFmtId="0" fontId="15" fillId="0" borderId="30" xfId="1" applyFont="1" applyBorder="1" applyAlignment="1">
      <alignment horizontal="left" vertical="center"/>
    </xf>
    <xf numFmtId="180" fontId="4" fillId="0" borderId="0" xfId="1" applyNumberFormat="1" applyFont="1" applyAlignment="1">
      <alignment vertical="center"/>
    </xf>
    <xf numFmtId="180" fontId="4" fillId="0" borderId="0" xfId="1" applyNumberFormat="1" applyFont="1" applyAlignment="1">
      <alignment horizontal="center" vertical="center"/>
    </xf>
    <xf numFmtId="180" fontId="4" fillId="0" borderId="30" xfId="1" applyNumberFormat="1" applyFont="1" applyBorder="1" applyAlignment="1">
      <alignment vertical="center"/>
    </xf>
    <xf numFmtId="0" fontId="4" fillId="0" borderId="24" xfId="1" applyFont="1" applyBorder="1" applyAlignment="1">
      <alignment vertical="center"/>
    </xf>
    <xf numFmtId="0" fontId="4" fillId="0" borderId="31" xfId="1" applyFont="1" applyBorder="1" applyAlignment="1">
      <alignment horizontal="center" vertical="center" wrapText="1"/>
    </xf>
    <xf numFmtId="0" fontId="4" fillId="0" borderId="13" xfId="1" applyFont="1" applyBorder="1" applyAlignment="1">
      <alignment horizontal="center" vertical="center" wrapText="1"/>
    </xf>
    <xf numFmtId="0" fontId="4" fillId="0" borderId="14" xfId="1" applyFont="1" applyBorder="1" applyAlignment="1">
      <alignment horizontal="center" vertical="center" wrapText="1"/>
    </xf>
    <xf numFmtId="180" fontId="4" fillId="0" borderId="13" xfId="1" applyNumberFormat="1" applyFont="1" applyBorder="1" applyAlignment="1">
      <alignment vertical="center"/>
    </xf>
    <xf numFmtId="0" fontId="28" fillId="0" borderId="0" xfId="1" applyFont="1" applyAlignment="1">
      <alignment horizontal="left" vertical="top"/>
    </xf>
    <xf numFmtId="0" fontId="4" fillId="0" borderId="23" xfId="5" applyFont="1" applyBorder="1" applyAlignment="1">
      <alignment horizontal="center" vertical="center" wrapText="1"/>
    </xf>
    <xf numFmtId="0" fontId="4" fillId="0" borderId="30" xfId="5" applyFont="1" applyBorder="1" applyAlignment="1">
      <alignment horizontal="center" vertical="center" wrapText="1"/>
    </xf>
    <xf numFmtId="0" fontId="4" fillId="0" borderId="24" xfId="5" applyFont="1" applyBorder="1" applyAlignment="1">
      <alignment horizontal="center" vertical="center" wrapText="1"/>
    </xf>
    <xf numFmtId="0" fontId="4" fillId="0" borderId="0" xfId="1" applyFont="1" applyAlignment="1">
      <alignment horizontal="center" vertical="center" wrapText="1"/>
    </xf>
    <xf numFmtId="0" fontId="30" fillId="0" borderId="0" xfId="1" applyFont="1" applyAlignment="1">
      <alignment vertical="top"/>
    </xf>
    <xf numFmtId="0" fontId="4" fillId="0" borderId="0" xfId="1" applyFont="1" applyAlignment="1">
      <alignment horizontal="center"/>
    </xf>
    <xf numFmtId="0" fontId="4" fillId="0" borderId="23" xfId="1" applyFont="1" applyBorder="1" applyAlignment="1">
      <alignment horizontal="center"/>
    </xf>
    <xf numFmtId="0" fontId="30" fillId="0" borderId="0" xfId="1" applyFont="1" applyAlignment="1">
      <alignment vertical="center" wrapText="1"/>
    </xf>
    <xf numFmtId="0" fontId="30" fillId="0" borderId="0" xfId="1" applyFont="1" applyAlignment="1">
      <alignment horizontal="left" vertical="center" wrapText="1"/>
    </xf>
    <xf numFmtId="0" fontId="30" fillId="0" borderId="0" xfId="1" applyFont="1" applyAlignment="1">
      <alignment horizontal="left"/>
    </xf>
    <xf numFmtId="0" fontId="30" fillId="0" borderId="0" xfId="1" applyFont="1"/>
    <xf numFmtId="0" fontId="15" fillId="0" borderId="1" xfId="1" applyFont="1" applyBorder="1" applyAlignment="1">
      <alignment horizontal="left" vertical="center"/>
    </xf>
    <xf numFmtId="0" fontId="15" fillId="0" borderId="2" xfId="1" applyFont="1" applyBorder="1" applyAlignment="1">
      <alignment horizontal="left" vertical="center"/>
    </xf>
    <xf numFmtId="0" fontId="15" fillId="0" borderId="3" xfId="1" applyFont="1" applyBorder="1" applyAlignment="1">
      <alignment horizontal="left" vertical="center"/>
    </xf>
    <xf numFmtId="0" fontId="1" fillId="0" borderId="2" xfId="1" applyBorder="1"/>
    <xf numFmtId="0" fontId="4" fillId="0" borderId="6" xfId="1" applyFont="1" applyBorder="1"/>
    <xf numFmtId="0" fontId="4" fillId="0" borderId="6" xfId="1" applyFont="1" applyBorder="1" applyAlignment="1">
      <alignment vertical="center" wrapText="1"/>
    </xf>
    <xf numFmtId="0" fontId="33" fillId="0" borderId="0" xfId="1" applyFont="1" applyAlignment="1">
      <alignment wrapText="1"/>
    </xf>
    <xf numFmtId="0" fontId="15" fillId="0" borderId="32" xfId="1" applyFont="1" applyBorder="1" applyAlignment="1">
      <alignment vertical="center"/>
    </xf>
    <xf numFmtId="0" fontId="33" fillId="0" borderId="0" xfId="1" applyFont="1" applyAlignment="1">
      <alignment horizontal="left" wrapText="1"/>
    </xf>
    <xf numFmtId="0" fontId="4" fillId="0" borderId="25" xfId="1" applyFont="1" applyBorder="1" applyAlignment="1">
      <alignment vertical="center"/>
    </xf>
    <xf numFmtId="0" fontId="15" fillId="0" borderId="6" xfId="1" applyFont="1" applyBorder="1" applyAlignment="1">
      <alignment vertical="center"/>
    </xf>
    <xf numFmtId="0" fontId="15" fillId="0" borderId="37" xfId="1" applyFont="1" applyBorder="1" applyAlignment="1">
      <alignment vertical="center"/>
    </xf>
    <xf numFmtId="0" fontId="15" fillId="0" borderId="7" xfId="1" applyFont="1" applyBorder="1" applyAlignment="1">
      <alignment horizontal="center" vertical="center"/>
    </xf>
    <xf numFmtId="0" fontId="1" fillId="0" borderId="13" xfId="1" applyBorder="1"/>
    <xf numFmtId="0" fontId="1" fillId="0" borderId="30" xfId="1" applyBorder="1"/>
    <xf numFmtId="0" fontId="4" fillId="0" borderId="8" xfId="1" applyFont="1" applyBorder="1" applyAlignment="1">
      <alignment vertical="center" wrapText="1"/>
    </xf>
    <xf numFmtId="0" fontId="15" fillId="0" borderId="8" xfId="1" applyFont="1" applyBorder="1" applyAlignment="1">
      <alignment vertical="center"/>
    </xf>
    <xf numFmtId="0" fontId="4" fillId="0" borderId="8" xfId="1" applyFont="1" applyBorder="1" applyAlignment="1">
      <alignment vertical="center"/>
    </xf>
    <xf numFmtId="0" fontId="15" fillId="0" borderId="1" xfId="1" applyFont="1" applyBorder="1" applyAlignment="1">
      <alignment vertical="center"/>
    </xf>
    <xf numFmtId="181" fontId="4" fillId="0" borderId="2" xfId="1" applyNumberFormat="1" applyFont="1" applyBorder="1" applyAlignment="1">
      <alignment horizontal="center" vertical="center"/>
    </xf>
    <xf numFmtId="181" fontId="4" fillId="0" borderId="3" xfId="1" applyNumberFormat="1" applyFont="1" applyBorder="1" applyAlignment="1">
      <alignment horizontal="center" vertical="center"/>
    </xf>
    <xf numFmtId="181" fontId="4" fillId="0" borderId="7" xfId="1" applyNumberFormat="1" applyFont="1" applyBorder="1" applyAlignment="1">
      <alignment vertical="center"/>
    </xf>
    <xf numFmtId="0" fontId="4" fillId="0" borderId="23" xfId="1" applyFont="1" applyBorder="1" applyAlignment="1">
      <alignment vertical="center" wrapText="1"/>
    </xf>
    <xf numFmtId="181" fontId="4" fillId="0" borderId="30" xfId="1" applyNumberFormat="1" applyFont="1" applyBorder="1" applyAlignment="1">
      <alignment horizontal="center" vertical="center"/>
    </xf>
    <xf numFmtId="181" fontId="4" fillId="0" borderId="24" xfId="1" applyNumberFormat="1" applyFont="1" applyBorder="1" applyAlignment="1">
      <alignment vertical="center"/>
    </xf>
    <xf numFmtId="0" fontId="30" fillId="0" borderId="0" xfId="1" applyFont="1" applyAlignment="1">
      <alignment vertical="top" wrapText="1"/>
    </xf>
    <xf numFmtId="0" fontId="30" fillId="0" borderId="0" xfId="1" applyFont="1" applyAlignment="1">
      <alignment horizontal="center" vertical="center"/>
    </xf>
    <xf numFmtId="0" fontId="30" fillId="0" borderId="0" xfId="1" applyFont="1" applyAlignment="1">
      <alignment horizontal="left" vertical="top"/>
    </xf>
    <xf numFmtId="0" fontId="4" fillId="0" borderId="0" xfId="1" applyFont="1" applyAlignment="1">
      <alignment horizontal="left" vertical="top"/>
    </xf>
    <xf numFmtId="0" fontId="30" fillId="0" borderId="0" xfId="1" applyFont="1" applyAlignment="1">
      <alignment vertical="center"/>
    </xf>
    <xf numFmtId="0" fontId="4" fillId="0" borderId="31" xfId="1" applyFont="1" applyBorder="1" applyAlignment="1">
      <alignment vertical="center"/>
    </xf>
    <xf numFmtId="0" fontId="7" fillId="0" borderId="6" xfId="1" applyFont="1" applyBorder="1" applyAlignment="1">
      <alignment vertical="center"/>
    </xf>
    <xf numFmtId="0" fontId="7" fillId="0" borderId="23" xfId="1" applyFont="1" applyBorder="1" applyAlignment="1">
      <alignment vertical="center"/>
    </xf>
    <xf numFmtId="0" fontId="7" fillId="0" borderId="0" xfId="5" applyFont="1" applyAlignment="1">
      <alignment horizontal="left" vertical="center"/>
    </xf>
    <xf numFmtId="0" fontId="33" fillId="0" borderId="0" xfId="1" applyFont="1" applyAlignment="1">
      <alignment horizontal="left" vertical="center"/>
    </xf>
    <xf numFmtId="0" fontId="29" fillId="0" borderId="13" xfId="1" applyFont="1" applyBorder="1" applyAlignment="1">
      <alignment horizontal="center" vertical="center"/>
    </xf>
    <xf numFmtId="0" fontId="4" fillId="0" borderId="37" xfId="1" applyFont="1" applyBorder="1" applyAlignment="1">
      <alignment vertical="center"/>
    </xf>
    <xf numFmtId="0" fontId="4" fillId="0" borderId="23" xfId="1" applyFont="1" applyBorder="1" applyAlignment="1">
      <alignment vertical="center"/>
    </xf>
    <xf numFmtId="0" fontId="9" fillId="0" borderId="0" xfId="1" applyFont="1" applyAlignment="1">
      <alignment horizontal="center" vertical="center" wrapText="1"/>
    </xf>
    <xf numFmtId="0" fontId="9" fillId="0" borderId="6" xfId="1" applyFont="1" applyBorder="1" applyAlignment="1">
      <alignment vertical="center"/>
    </xf>
    <xf numFmtId="0" fontId="1" fillId="0" borderId="0" xfId="1" applyAlignment="1">
      <alignment horizontal="center"/>
    </xf>
    <xf numFmtId="0" fontId="4" fillId="0" borderId="13" xfId="1" applyFont="1" applyBorder="1" applyAlignment="1">
      <alignment horizontal="left" vertical="center" wrapText="1"/>
    </xf>
    <xf numFmtId="0" fontId="4" fillId="0" borderId="14" xfId="1" applyFont="1" applyBorder="1" applyAlignment="1">
      <alignment horizontal="left" vertical="center" wrapText="1"/>
    </xf>
    <xf numFmtId="0" fontId="35" fillId="0" borderId="0" xfId="1" applyFont="1" applyAlignment="1">
      <alignment vertical="center"/>
    </xf>
    <xf numFmtId="0" fontId="9" fillId="0" borderId="30" xfId="1" applyFont="1" applyBorder="1" applyAlignment="1">
      <alignment horizontal="center" vertical="center"/>
    </xf>
    <xf numFmtId="0" fontId="36" fillId="0" borderId="0" xfId="1" applyFont="1" applyAlignment="1">
      <alignment vertical="center"/>
    </xf>
    <xf numFmtId="0" fontId="4" fillId="0" borderId="0" xfId="1" applyFont="1" applyAlignment="1">
      <alignment horizontal="right" vertical="center"/>
    </xf>
    <xf numFmtId="0" fontId="12" fillId="0" borderId="3" xfId="1" applyFont="1" applyBorder="1" applyAlignment="1">
      <alignment horizontal="center" vertical="center"/>
    </xf>
    <xf numFmtId="0" fontId="38" fillId="0" borderId="0" xfId="8" applyFont="1">
      <alignment vertical="center"/>
    </xf>
    <xf numFmtId="0" fontId="38" fillId="0" borderId="0" xfId="7" applyFont="1" applyAlignment="1">
      <alignment vertical="center"/>
    </xf>
    <xf numFmtId="0" fontId="38" fillId="0" borderId="0" xfId="7" applyFont="1" applyAlignment="1">
      <alignment horizontal="left" vertical="center"/>
    </xf>
    <xf numFmtId="0" fontId="38" fillId="0" borderId="0" xfId="7" applyFont="1" applyAlignment="1">
      <alignment horizontal="center" vertical="center"/>
    </xf>
    <xf numFmtId="0" fontId="38" fillId="0" borderId="0" xfId="7" applyFont="1" applyAlignment="1">
      <alignment vertical="center" wrapText="1"/>
    </xf>
    <xf numFmtId="0" fontId="26" fillId="0" borderId="0" xfId="9" applyFont="1">
      <alignment vertical="center"/>
    </xf>
    <xf numFmtId="0" fontId="40" fillId="0" borderId="0" xfId="7" applyFont="1" applyAlignment="1">
      <alignment vertical="center"/>
    </xf>
    <xf numFmtId="0" fontId="39" fillId="0" borderId="0" xfId="9" applyFont="1">
      <alignment vertical="center"/>
    </xf>
    <xf numFmtId="0" fontId="41" fillId="6" borderId="1" xfId="8" applyFont="1" applyFill="1" applyBorder="1" applyAlignment="1">
      <alignment horizontal="center" vertical="center" wrapText="1"/>
    </xf>
    <xf numFmtId="0" fontId="38" fillId="6" borderId="37" xfId="8" applyFont="1" applyFill="1" applyBorder="1" applyAlignment="1">
      <alignment horizontal="center" vertical="center" wrapText="1"/>
    </xf>
    <xf numFmtId="0" fontId="38" fillId="0" borderId="70" xfId="8" applyFont="1" applyBorder="1" applyAlignment="1">
      <alignment horizontal="center" vertical="center"/>
    </xf>
    <xf numFmtId="0" fontId="38" fillId="0" borderId="71" xfId="8" applyFont="1" applyBorder="1" applyAlignment="1">
      <alignment horizontal="center" vertical="center"/>
    </xf>
    <xf numFmtId="0" fontId="40" fillId="0" borderId="72" xfId="10" applyFont="1" applyBorder="1" applyAlignment="1">
      <alignment horizontal="center" vertical="center"/>
    </xf>
    <xf numFmtId="0" fontId="42" fillId="0" borderId="70" xfId="8" applyFont="1" applyBorder="1" applyAlignment="1">
      <alignment vertical="center" wrapText="1"/>
    </xf>
    <xf numFmtId="0" fontId="38" fillId="0" borderId="69" xfId="8" applyFont="1" applyBorder="1" applyAlignment="1">
      <alignment horizontal="center" vertical="center"/>
    </xf>
    <xf numFmtId="0" fontId="38" fillId="0" borderId="75" xfId="8" applyFont="1" applyBorder="1" applyAlignment="1">
      <alignment horizontal="center" vertical="center"/>
    </xf>
    <xf numFmtId="0" fontId="40" fillId="0" borderId="6" xfId="8" applyFont="1" applyBorder="1" applyAlignment="1">
      <alignment horizontal="center" vertical="center"/>
    </xf>
    <xf numFmtId="0" fontId="40" fillId="0" borderId="0" xfId="8" applyFont="1" applyBorder="1" applyAlignment="1">
      <alignment horizontal="left" vertical="center"/>
    </xf>
    <xf numFmtId="0" fontId="40" fillId="0" borderId="0" xfId="8" applyFont="1" applyBorder="1">
      <alignment vertical="center"/>
    </xf>
    <xf numFmtId="0" fontId="42" fillId="0" borderId="0" xfId="8" applyFont="1" applyBorder="1" applyAlignment="1">
      <alignment horizontal="right" vertical="center"/>
    </xf>
    <xf numFmtId="0" fontId="42" fillId="0" borderId="0" xfId="8" applyFont="1" applyBorder="1">
      <alignment vertical="center"/>
    </xf>
    <xf numFmtId="0" fontId="38" fillId="0" borderId="6" xfId="8" applyFont="1" applyBorder="1">
      <alignment vertical="center"/>
    </xf>
    <xf numFmtId="0" fontId="38" fillId="0" borderId="81" xfId="8" applyFont="1" applyBorder="1" applyAlignment="1">
      <alignment horizontal="left" vertical="center" wrapText="1"/>
    </xf>
    <xf numFmtId="0" fontId="38" fillId="0" borderId="82" xfId="9" applyFont="1" applyBorder="1">
      <alignment vertical="center"/>
    </xf>
    <xf numFmtId="0" fontId="38" fillId="0" borderId="71" xfId="9" applyFont="1" applyBorder="1" applyAlignment="1">
      <alignment vertical="center" wrapText="1"/>
    </xf>
    <xf numFmtId="0" fontId="38" fillId="0" borderId="83" xfId="11" applyFont="1" applyBorder="1" applyAlignment="1">
      <alignment horizontal="center" vertical="center" wrapText="1"/>
    </xf>
    <xf numFmtId="0" fontId="42" fillId="0" borderId="70" xfId="9" applyFont="1" applyBorder="1" applyAlignment="1">
      <alignment horizontal="left" vertical="center" wrapText="1"/>
    </xf>
    <xf numFmtId="0" fontId="38" fillId="0" borderId="82" xfId="9" applyFont="1" applyBorder="1" applyAlignment="1">
      <alignment horizontal="center" vertical="center"/>
    </xf>
    <xf numFmtId="0" fontId="44" fillId="0" borderId="71" xfId="9" applyFont="1" applyBorder="1" applyAlignment="1">
      <alignment horizontal="center" vertical="center"/>
    </xf>
    <xf numFmtId="0" fontId="44" fillId="0" borderId="87" xfId="9" applyFont="1" applyBorder="1" applyAlignment="1">
      <alignment horizontal="center" vertical="center"/>
    </xf>
    <xf numFmtId="0" fontId="40" fillId="0" borderId="88" xfId="9" applyFont="1" applyBorder="1" applyAlignment="1">
      <alignment horizontal="center" vertical="center"/>
    </xf>
    <xf numFmtId="0" fontId="38" fillId="0" borderId="82" xfId="7" applyFont="1" applyBorder="1" applyAlignment="1">
      <alignment vertical="center"/>
    </xf>
    <xf numFmtId="0" fontId="38" fillId="0" borderId="71" xfId="11" applyFont="1" applyBorder="1" applyAlignment="1">
      <alignment horizontal="center" vertical="center" wrapText="1"/>
    </xf>
    <xf numFmtId="0" fontId="40" fillId="0" borderId="92" xfId="14" applyFont="1" applyBorder="1" applyAlignment="1">
      <alignment horizontal="center" vertical="center"/>
    </xf>
    <xf numFmtId="0" fontId="42" fillId="0" borderId="69" xfId="12" applyFont="1" applyBorder="1" applyAlignment="1">
      <alignment vertical="center" wrapText="1"/>
    </xf>
    <xf numFmtId="0" fontId="38" fillId="0" borderId="60" xfId="7" applyFont="1" applyBorder="1" applyAlignment="1">
      <alignment horizontal="center" vertical="center" wrapText="1"/>
    </xf>
    <xf numFmtId="0" fontId="38" fillId="0" borderId="7" xfId="7" applyFont="1" applyBorder="1" applyAlignment="1">
      <alignment vertical="center" wrapText="1"/>
    </xf>
    <xf numFmtId="0" fontId="38" fillId="0" borderId="8" xfId="7" applyFont="1" applyBorder="1" applyAlignment="1">
      <alignment horizontal="center" vertical="center" wrapText="1"/>
    </xf>
    <xf numFmtId="0" fontId="42" fillId="0" borderId="8" xfId="7" applyFont="1" applyBorder="1" applyAlignment="1">
      <alignment vertical="center" wrapText="1"/>
    </xf>
    <xf numFmtId="0" fontId="38" fillId="0" borderId="81" xfId="7" applyFont="1" applyBorder="1" applyAlignment="1">
      <alignment vertical="center" wrapText="1"/>
    </xf>
    <xf numFmtId="0" fontId="38" fillId="0" borderId="70" xfId="7" applyFont="1" applyBorder="1" applyAlignment="1">
      <alignment horizontal="center" vertical="center" wrapText="1"/>
    </xf>
    <xf numFmtId="0" fontId="38" fillId="0" borderId="69" xfId="7" applyFont="1" applyFill="1" applyBorder="1" applyAlignment="1">
      <alignment horizontal="center" vertical="center" wrapText="1"/>
    </xf>
    <xf numFmtId="0" fontId="44" fillId="0" borderId="75" xfId="9" applyFont="1" applyBorder="1" applyAlignment="1">
      <alignment horizontal="center" vertical="center"/>
    </xf>
    <xf numFmtId="0" fontId="38" fillId="0" borderId="75" xfId="7" applyFont="1" applyBorder="1" applyAlignment="1">
      <alignment horizontal="center" vertical="center" wrapText="1"/>
    </xf>
    <xf numFmtId="0" fontId="26" fillId="0" borderId="0" xfId="7" applyFont="1" applyAlignment="1">
      <alignment vertical="center"/>
    </xf>
    <xf numFmtId="0" fontId="43" fillId="0" borderId="69" xfId="7" applyFont="1" applyBorder="1" applyAlignment="1">
      <alignment vertical="center" wrapText="1"/>
    </xf>
    <xf numFmtId="0" fontId="42" fillId="3" borderId="70" xfId="7" applyFont="1" applyFill="1" applyBorder="1" applyAlignment="1">
      <alignment vertical="center" wrapText="1"/>
    </xf>
    <xf numFmtId="0" fontId="38" fillId="0" borderId="100" xfId="13" applyFont="1" applyBorder="1" applyAlignment="1">
      <alignment vertical="center"/>
    </xf>
    <xf numFmtId="0" fontId="38" fillId="0" borderId="30" xfId="13" applyFont="1" applyFill="1" applyBorder="1" applyAlignment="1">
      <alignment horizontal="center" vertical="center" wrapText="1"/>
    </xf>
    <xf numFmtId="0" fontId="38" fillId="0" borderId="68" xfId="7" applyFont="1" applyBorder="1" applyAlignment="1">
      <alignment horizontal="center" vertical="center" wrapText="1"/>
    </xf>
    <xf numFmtId="0" fontId="40" fillId="0" borderId="23" xfId="13" applyFont="1" applyFill="1" applyBorder="1" applyAlignment="1">
      <alignment horizontal="center" vertical="center"/>
    </xf>
    <xf numFmtId="0" fontId="42" fillId="0" borderId="25" xfId="13" applyFont="1" applyFill="1" applyBorder="1" applyAlignment="1">
      <alignment vertical="center" wrapText="1"/>
    </xf>
    <xf numFmtId="0" fontId="49" fillId="0" borderId="0" xfId="16" applyFont="1" applyFill="1">
      <alignment vertical="center"/>
    </xf>
    <xf numFmtId="0" fontId="50" fillId="0" borderId="0" xfId="16" applyFont="1" applyFill="1" applyAlignment="1">
      <alignment horizontal="right" vertical="center"/>
    </xf>
    <xf numFmtId="0" fontId="49" fillId="0" borderId="0" xfId="16" applyFont="1" applyFill="1" applyAlignment="1">
      <alignment horizontal="right" vertical="center"/>
    </xf>
    <xf numFmtId="0" fontId="1" fillId="0" borderId="0" xfId="17" applyFont="1" applyFill="1" applyBorder="1" applyAlignment="1">
      <alignment vertical="center"/>
    </xf>
    <xf numFmtId="0" fontId="0" fillId="0" borderId="0" xfId="16" applyFont="1">
      <alignment vertical="center"/>
    </xf>
    <xf numFmtId="0" fontId="44" fillId="0" borderId="0" xfId="17" applyFont="1" applyFill="1" applyAlignment="1">
      <alignment horizontal="right" vertical="center"/>
    </xf>
    <xf numFmtId="0" fontId="1" fillId="0" borderId="0" xfId="17" applyFont="1" applyFill="1" applyBorder="1" applyAlignment="1">
      <alignment horizontal="left" vertical="center"/>
    </xf>
    <xf numFmtId="0" fontId="1" fillId="0" borderId="0" xfId="16" applyFont="1" applyBorder="1">
      <alignment vertical="center"/>
    </xf>
    <xf numFmtId="0" fontId="1" fillId="0" borderId="0" xfId="16" applyFont="1" applyFill="1" applyBorder="1" applyAlignment="1">
      <alignment horizontal="right" vertical="center"/>
    </xf>
    <xf numFmtId="0" fontId="1" fillId="0" borderId="2" xfId="16" applyFont="1" applyBorder="1">
      <alignment vertical="center"/>
    </xf>
    <xf numFmtId="0" fontId="1" fillId="0" borderId="3" xfId="16" applyFont="1" applyBorder="1">
      <alignment vertical="center"/>
    </xf>
    <xf numFmtId="0" fontId="1" fillId="0" borderId="0" xfId="1" applyAlignment="1">
      <alignment horizontal="center" vertical="center"/>
    </xf>
    <xf numFmtId="0" fontId="49" fillId="0" borderId="0" xfId="16" applyFont="1" applyFill="1" applyBorder="1" applyAlignment="1">
      <alignment horizontal="left" vertical="center"/>
    </xf>
    <xf numFmtId="0" fontId="49" fillId="0" borderId="0" xfId="16" applyFont="1" applyFill="1" applyBorder="1">
      <alignment vertical="center"/>
    </xf>
    <xf numFmtId="0" fontId="49" fillId="0" borderId="0" xfId="16" applyFont="1" applyFill="1" applyBorder="1" applyAlignment="1">
      <alignment horizontal="right" vertical="center"/>
    </xf>
    <xf numFmtId="0" fontId="49" fillId="0" borderId="2" xfId="16" applyFont="1" applyFill="1" applyBorder="1">
      <alignment vertical="center"/>
    </xf>
    <xf numFmtId="0" fontId="49" fillId="0" borderId="3" xfId="16" applyFont="1" applyFill="1" applyBorder="1">
      <alignment vertical="center"/>
    </xf>
    <xf numFmtId="0" fontId="49" fillId="0" borderId="0" xfId="16" applyFont="1" applyFill="1" applyAlignment="1">
      <alignment horizontal="center" vertical="center"/>
    </xf>
    <xf numFmtId="0" fontId="2" fillId="0" borderId="0" xfId="19" applyFont="1">
      <alignment vertical="center"/>
    </xf>
    <xf numFmtId="0" fontId="2" fillId="0" borderId="0" xfId="1" applyFont="1" applyAlignment="1">
      <alignment horizontal="left" vertical="center"/>
    </xf>
    <xf numFmtId="0" fontId="54" fillId="0" borderId="0" xfId="19" applyFont="1" applyAlignment="1">
      <alignment horizontal="left" vertical="center"/>
    </xf>
    <xf numFmtId="0" fontId="54" fillId="0" borderId="0" xfId="19" applyFont="1" applyAlignment="1">
      <alignment horizontal="right" vertical="center"/>
    </xf>
    <xf numFmtId="0" fontId="54" fillId="0" borderId="0" xfId="19" applyFont="1">
      <alignment vertical="center"/>
    </xf>
    <xf numFmtId="0" fontId="54" fillId="0" borderId="0" xfId="19" applyFont="1" applyFill="1" applyAlignment="1">
      <alignment vertical="center"/>
    </xf>
    <xf numFmtId="0" fontId="54" fillId="2" borderId="0" xfId="19" applyFont="1" applyFill="1" applyAlignment="1">
      <alignment vertical="center"/>
    </xf>
    <xf numFmtId="0" fontId="54" fillId="2" borderId="0" xfId="19" applyFont="1" applyFill="1">
      <alignment vertical="center"/>
    </xf>
    <xf numFmtId="0" fontId="54" fillId="2" borderId="0" xfId="19" applyFont="1" applyFill="1" applyAlignment="1">
      <alignment horizontal="center" vertical="center"/>
    </xf>
    <xf numFmtId="0" fontId="2" fillId="2" borderId="0" xfId="19" quotePrefix="1" applyFont="1" applyFill="1" applyBorder="1" applyAlignment="1">
      <alignment vertical="center"/>
    </xf>
    <xf numFmtId="0" fontId="54" fillId="0" borderId="0" xfId="19" applyFont="1" applyAlignment="1">
      <alignment horizontal="center" vertical="center"/>
    </xf>
    <xf numFmtId="0" fontId="2" fillId="0" borderId="0" xfId="19" applyFont="1" applyAlignment="1">
      <alignment horizontal="right" vertical="center"/>
    </xf>
    <xf numFmtId="0" fontId="2" fillId="0" borderId="0" xfId="19" applyFont="1" applyBorder="1" applyAlignment="1" applyProtection="1">
      <alignment horizontal="left" vertical="center"/>
    </xf>
    <xf numFmtId="0" fontId="2" fillId="0" borderId="0" xfId="19" applyFont="1" applyBorder="1" applyAlignment="1" applyProtection="1">
      <alignment vertical="center"/>
    </xf>
    <xf numFmtId="20" fontId="2" fillId="2" borderId="0" xfId="19" applyNumberFormat="1" applyFont="1" applyFill="1" applyBorder="1" applyAlignment="1" applyProtection="1">
      <alignment vertical="center"/>
    </xf>
    <xf numFmtId="0" fontId="2" fillId="2" borderId="0" xfId="19" applyFont="1" applyFill="1" applyBorder="1" applyAlignment="1" applyProtection="1">
      <alignment horizontal="center" vertical="center"/>
    </xf>
    <xf numFmtId="0" fontId="54" fillId="0" borderId="0" xfId="19" applyFont="1" applyProtection="1">
      <alignment vertical="center"/>
    </xf>
    <xf numFmtId="0" fontId="2" fillId="0" borderId="0" xfId="19" applyFont="1" applyProtection="1">
      <alignment vertical="center"/>
    </xf>
    <xf numFmtId="0" fontId="2" fillId="2" borderId="0" xfId="19" applyFont="1" applyFill="1" applyBorder="1" applyAlignment="1" applyProtection="1">
      <alignment vertical="center"/>
      <protection locked="0"/>
    </xf>
    <xf numFmtId="0" fontId="12" fillId="0" borderId="0" xfId="19" applyFont="1">
      <alignment vertical="center"/>
    </xf>
    <xf numFmtId="0" fontId="2" fillId="0" borderId="0" xfId="19" applyFont="1" applyBorder="1" applyAlignment="1" applyProtection="1">
      <alignment horizontal="center" vertical="center"/>
    </xf>
    <xf numFmtId="0" fontId="2" fillId="0" borderId="0" xfId="19" applyFont="1" applyAlignment="1" applyProtection="1">
      <alignment horizontal="right" vertical="center"/>
    </xf>
    <xf numFmtId="0" fontId="2" fillId="2" borderId="0" xfId="19" applyFont="1" applyFill="1" applyBorder="1" applyAlignment="1" applyProtection="1">
      <alignment horizontal="left" vertical="center"/>
    </xf>
    <xf numFmtId="20" fontId="2" fillId="0" borderId="0" xfId="19" applyNumberFormat="1" applyFont="1" applyBorder="1" applyAlignment="1" applyProtection="1">
      <alignment vertical="center"/>
    </xf>
    <xf numFmtId="0" fontId="2" fillId="0" borderId="0" xfId="19" applyFont="1" applyBorder="1" applyAlignment="1" applyProtection="1">
      <alignment horizontal="right" vertical="center"/>
    </xf>
    <xf numFmtId="179" fontId="2" fillId="0" borderId="0" xfId="19" applyNumberFormat="1" applyFont="1" applyBorder="1" applyAlignment="1" applyProtection="1">
      <alignment vertical="center"/>
    </xf>
    <xf numFmtId="0" fontId="2" fillId="2" borderId="0" xfId="19" applyFont="1" applyFill="1" applyBorder="1" applyAlignment="1" applyProtection="1">
      <alignment vertical="center"/>
    </xf>
    <xf numFmtId="0" fontId="12" fillId="0" borderId="0" xfId="19" applyFont="1" applyBorder="1" applyAlignment="1" applyProtection="1">
      <alignment horizontal="left" vertical="center"/>
    </xf>
    <xf numFmtId="0" fontId="2" fillId="2" borderId="0" xfId="19" applyFont="1" applyFill="1" applyBorder="1" applyProtection="1">
      <alignment vertical="center"/>
    </xf>
    <xf numFmtId="0" fontId="2" fillId="0" borderId="0" xfId="19" applyFont="1" applyBorder="1" applyProtection="1">
      <alignment vertical="center"/>
    </xf>
    <xf numFmtId="0" fontId="2" fillId="0" borderId="0" xfId="19" applyFont="1" applyAlignment="1" applyProtection="1">
      <alignment horizontal="center" vertical="center"/>
    </xf>
    <xf numFmtId="0" fontId="54" fillId="0" borderId="0" xfId="19" applyFont="1" applyBorder="1" applyProtection="1">
      <alignment vertical="center"/>
    </xf>
    <xf numFmtId="0" fontId="54" fillId="0" borderId="0" xfId="19" applyFont="1" applyBorder="1" applyAlignment="1" applyProtection="1">
      <alignment vertical="center"/>
    </xf>
    <xf numFmtId="0" fontId="13" fillId="0" borderId="0" xfId="19" applyFont="1" applyBorder="1" applyAlignment="1" applyProtection="1">
      <alignment vertical="center"/>
    </xf>
    <xf numFmtId="0" fontId="54" fillId="0" borderId="0" xfId="19" applyFont="1" applyBorder="1" applyAlignment="1" applyProtection="1">
      <alignment horizontal="center" vertical="center"/>
    </xf>
    <xf numFmtId="0" fontId="2" fillId="0" borderId="0" xfId="19" applyFont="1" applyProtection="1">
      <alignment vertical="center"/>
      <protection locked="0"/>
    </xf>
    <xf numFmtId="20" fontId="2" fillId="2" borderId="0" xfId="19" applyNumberFormat="1" applyFont="1" applyFill="1" applyBorder="1" applyAlignment="1" applyProtection="1">
      <alignment vertical="center"/>
      <protection locked="0"/>
    </xf>
    <xf numFmtId="0" fontId="13" fillId="0" borderId="0" xfId="19" applyFont="1" applyProtection="1">
      <alignment vertical="center"/>
    </xf>
    <xf numFmtId="0" fontId="13" fillId="0" borderId="0" xfId="19" applyFont="1" applyAlignment="1" applyProtection="1">
      <alignment horizontal="left" vertical="center"/>
    </xf>
    <xf numFmtId="0" fontId="13" fillId="0" borderId="0" xfId="19" applyFont="1">
      <alignment vertical="center"/>
    </xf>
    <xf numFmtId="0" fontId="13" fillId="0" borderId="0" xfId="1" applyFont="1" applyAlignment="1">
      <alignment horizontal="left" vertical="center"/>
    </xf>
    <xf numFmtId="0" fontId="13" fillId="0" borderId="0" xfId="19" applyFont="1" applyAlignment="1">
      <alignment horizontal="right" vertical="center"/>
    </xf>
    <xf numFmtId="0" fontId="2" fillId="0" borderId="105" xfId="19" applyFont="1" applyBorder="1" applyAlignment="1">
      <alignment horizontal="center" vertical="center" wrapText="1"/>
    </xf>
    <xf numFmtId="0" fontId="13" fillId="0" borderId="105" xfId="19" applyFont="1" applyBorder="1" applyAlignment="1">
      <alignment horizontal="center" vertical="center" wrapText="1"/>
    </xf>
    <xf numFmtId="0" fontId="2" fillId="0" borderId="109" xfId="19" applyFont="1" applyBorder="1" applyAlignment="1">
      <alignment vertical="center"/>
    </xf>
    <xf numFmtId="0" fontId="2" fillId="0" borderId="110" xfId="19" applyFont="1" applyBorder="1" applyAlignment="1">
      <alignment vertical="center"/>
    </xf>
    <xf numFmtId="0" fontId="2" fillId="0" borderId="110" xfId="19" quotePrefix="1" applyFont="1" applyBorder="1" applyAlignment="1">
      <alignment vertical="center"/>
    </xf>
    <xf numFmtId="0" fontId="2" fillId="2" borderId="110" xfId="19" applyFont="1" applyFill="1" applyBorder="1" applyAlignment="1">
      <alignment vertical="center"/>
    </xf>
    <xf numFmtId="0" fontId="2" fillId="9" borderId="110" xfId="19" applyFont="1" applyFill="1" applyBorder="1" applyAlignment="1">
      <alignment vertical="center"/>
    </xf>
    <xf numFmtId="0" fontId="2" fillId="0" borderId="111" xfId="19" applyFont="1" applyBorder="1" applyAlignment="1">
      <alignment vertical="center"/>
    </xf>
    <xf numFmtId="0" fontId="2" fillId="0" borderId="7" xfId="19" applyFont="1" applyBorder="1" applyAlignment="1">
      <alignment horizontal="center" vertical="center" wrapText="1"/>
    </xf>
    <xf numFmtId="0" fontId="13" fillId="0" borderId="7" xfId="19" applyFont="1" applyBorder="1" applyAlignment="1">
      <alignment horizontal="center" vertical="center" wrapText="1"/>
    </xf>
    <xf numFmtId="0" fontId="12" fillId="0" borderId="37" xfId="19" applyFont="1" applyBorder="1" applyAlignment="1">
      <alignment horizontal="center" vertical="center"/>
    </xf>
    <xf numFmtId="0" fontId="12" fillId="0" borderId="119" xfId="19" applyFont="1" applyBorder="1" applyAlignment="1">
      <alignment horizontal="center" vertical="center"/>
    </xf>
    <xf numFmtId="0" fontId="12" fillId="0" borderId="120" xfId="19" applyFont="1" applyBorder="1" applyAlignment="1">
      <alignment horizontal="center" vertical="center"/>
    </xf>
    <xf numFmtId="0" fontId="2" fillId="0" borderId="124" xfId="19" applyFont="1" applyBorder="1" applyAlignment="1">
      <alignment horizontal="center" vertical="center" wrapText="1"/>
    </xf>
    <xf numFmtId="0" fontId="13" fillId="0" borderId="124" xfId="19" applyFont="1" applyBorder="1" applyAlignment="1">
      <alignment horizontal="center" vertical="center" wrapText="1"/>
    </xf>
    <xf numFmtId="0" fontId="12" fillId="0" borderId="128" xfId="19" applyNumberFormat="1" applyFont="1" applyFill="1" applyBorder="1" applyAlignment="1">
      <alignment horizontal="center" vertical="center" wrapText="1"/>
    </xf>
    <xf numFmtId="0" fontId="12" fillId="0" borderId="129" xfId="19" applyNumberFormat="1" applyFont="1" applyFill="1" applyBorder="1" applyAlignment="1">
      <alignment horizontal="center" vertical="center" wrapText="1"/>
    </xf>
    <xf numFmtId="0" fontId="12" fillId="0" borderId="130" xfId="19" applyNumberFormat="1" applyFont="1" applyFill="1" applyBorder="1" applyAlignment="1">
      <alignment horizontal="center" vertical="center" wrapText="1"/>
    </xf>
    <xf numFmtId="0" fontId="12" fillId="0" borderId="131" xfId="19" applyNumberFormat="1" applyFont="1" applyFill="1" applyBorder="1" applyAlignment="1">
      <alignment horizontal="center" vertical="center" wrapText="1"/>
    </xf>
    <xf numFmtId="0" fontId="2" fillId="0" borderId="133" xfId="19" applyFont="1" applyBorder="1" applyAlignment="1">
      <alignment vertical="center"/>
    </xf>
    <xf numFmtId="0" fontId="2" fillId="7" borderId="105" xfId="19" applyFont="1" applyFill="1" applyBorder="1" applyAlignment="1" applyProtection="1">
      <alignment horizontal="center" vertical="center" shrinkToFit="1"/>
      <protection locked="0"/>
    </xf>
    <xf numFmtId="0" fontId="2" fillId="7" borderId="105" xfId="19" applyFont="1" applyFill="1" applyBorder="1" applyAlignment="1" applyProtection="1">
      <alignment horizontal="center" vertical="center" wrapText="1"/>
      <protection locked="0"/>
    </xf>
    <xf numFmtId="0" fontId="4" fillId="0" borderId="107" xfId="19" applyFont="1" applyBorder="1" applyAlignment="1">
      <alignment vertical="center"/>
    </xf>
    <xf numFmtId="0" fontId="4" fillId="0" borderId="104" xfId="19" applyFont="1" applyBorder="1" applyAlignment="1">
      <alignment vertical="center"/>
    </xf>
    <xf numFmtId="0" fontId="9" fillId="0" borderId="104" xfId="19" applyFont="1" applyBorder="1" applyAlignment="1">
      <alignment vertical="center"/>
    </xf>
    <xf numFmtId="0" fontId="9" fillId="0" borderId="108" xfId="19" applyFont="1" applyBorder="1" applyAlignment="1">
      <alignment vertical="center"/>
    </xf>
    <xf numFmtId="182" fontId="2" fillId="7" borderId="7" xfId="19" applyNumberFormat="1" applyFont="1" applyFill="1" applyBorder="1" applyAlignment="1" applyProtection="1">
      <alignment horizontal="center" vertical="center" shrinkToFit="1"/>
      <protection locked="0"/>
    </xf>
    <xf numFmtId="182" fontId="2" fillId="7" borderId="134" xfId="19" applyNumberFormat="1" applyFont="1" applyFill="1" applyBorder="1" applyAlignment="1" applyProtection="1">
      <alignment horizontal="center" vertical="center" shrinkToFit="1"/>
      <protection locked="0"/>
    </xf>
    <xf numFmtId="182" fontId="2" fillId="7" borderId="135" xfId="19" applyNumberFormat="1" applyFont="1" applyFill="1" applyBorder="1" applyAlignment="1" applyProtection="1">
      <alignment horizontal="center" vertical="center" shrinkToFit="1"/>
      <protection locked="0"/>
    </xf>
    <xf numFmtId="0" fontId="2" fillId="0" borderId="139" xfId="19" applyFont="1" applyBorder="1" applyAlignment="1">
      <alignment horizontal="center" vertical="center"/>
    </xf>
    <xf numFmtId="0" fontId="2" fillId="7" borderId="7" xfId="19" applyFont="1" applyFill="1" applyBorder="1" applyAlignment="1" applyProtection="1">
      <alignment horizontal="center" vertical="center" shrinkToFit="1"/>
      <protection locked="0"/>
    </xf>
    <xf numFmtId="0" fontId="2" fillId="7" borderId="7" xfId="19" applyFont="1" applyFill="1" applyBorder="1" applyAlignment="1" applyProtection="1">
      <alignment horizontal="center" vertical="center" wrapText="1"/>
      <protection locked="0"/>
    </xf>
    <xf numFmtId="0" fontId="4" fillId="0" borderId="140" xfId="19" applyFont="1" applyBorder="1" applyAlignment="1">
      <alignment vertical="center"/>
    </xf>
    <xf numFmtId="0" fontId="4" fillId="0" borderId="141" xfId="19" applyFont="1" applyBorder="1" applyAlignment="1">
      <alignment vertical="center"/>
    </xf>
    <xf numFmtId="0" fontId="9" fillId="0" borderId="141" xfId="19" applyFont="1" applyBorder="1" applyAlignment="1">
      <alignment vertical="center"/>
    </xf>
    <xf numFmtId="0" fontId="9" fillId="0" borderId="142" xfId="19" applyFont="1" applyBorder="1" applyAlignment="1">
      <alignment vertical="center"/>
    </xf>
    <xf numFmtId="182" fontId="2" fillId="0" borderId="143" xfId="19" applyNumberFormat="1" applyFont="1" applyBorder="1" applyAlignment="1">
      <alignment horizontal="center" vertical="center" shrinkToFit="1"/>
    </xf>
    <xf numFmtId="182" fontId="2" fillId="0" borderId="144" xfId="19" applyNumberFormat="1" applyFont="1" applyBorder="1" applyAlignment="1">
      <alignment horizontal="center" vertical="center" shrinkToFit="1"/>
    </xf>
    <xf numFmtId="182" fontId="2" fillId="0" borderId="145" xfId="19" applyNumberFormat="1" applyFont="1" applyBorder="1" applyAlignment="1">
      <alignment horizontal="center" vertical="center" shrinkToFit="1"/>
    </xf>
    <xf numFmtId="0" fontId="2" fillId="0" borderId="148" xfId="19" applyFont="1" applyBorder="1" applyAlignment="1">
      <alignment horizontal="center" vertical="center"/>
    </xf>
    <xf numFmtId="0" fontId="2" fillId="7" borderId="24" xfId="19" applyFont="1" applyFill="1" applyBorder="1" applyAlignment="1" applyProtection="1">
      <alignment horizontal="center" vertical="center" shrinkToFit="1"/>
      <protection locked="0"/>
    </xf>
    <xf numFmtId="0" fontId="2" fillId="7" borderId="24" xfId="19" applyFont="1" applyFill="1" applyBorder="1" applyAlignment="1" applyProtection="1">
      <alignment horizontal="center" vertical="center" wrapText="1"/>
      <protection locked="0"/>
    </xf>
    <xf numFmtId="0" fontId="4" fillId="0" borderId="150" xfId="19" applyFont="1" applyBorder="1" applyAlignment="1">
      <alignment vertical="center"/>
    </xf>
    <xf numFmtId="0" fontId="9" fillId="0" borderId="151" xfId="19" applyFont="1" applyBorder="1" applyAlignment="1">
      <alignment vertical="center"/>
    </xf>
    <xf numFmtId="0" fontId="9" fillId="0" borderId="152" xfId="19" applyFont="1" applyBorder="1" applyAlignment="1">
      <alignment horizontal="center" vertical="center"/>
    </xf>
    <xf numFmtId="182" fontId="2" fillId="0" borderId="153" xfId="19" applyNumberFormat="1" applyFont="1" applyBorder="1" applyAlignment="1">
      <alignment horizontal="center" vertical="center" shrinkToFit="1"/>
    </xf>
    <xf numFmtId="182" fontId="2" fillId="0" borderId="154" xfId="19" applyNumberFormat="1" applyFont="1" applyBorder="1" applyAlignment="1">
      <alignment horizontal="center" vertical="center" shrinkToFit="1"/>
    </xf>
    <xf numFmtId="182" fontId="2" fillId="0" borderId="155" xfId="19" applyNumberFormat="1" applyFont="1" applyBorder="1" applyAlignment="1">
      <alignment horizontal="center" vertical="center" shrinkToFit="1"/>
    </xf>
    <xf numFmtId="0" fontId="2" fillId="0" borderId="160" xfId="19" applyFont="1" applyBorder="1" applyAlignment="1">
      <alignment vertical="center"/>
    </xf>
    <xf numFmtId="0" fontId="2" fillId="7" borderId="14" xfId="19" applyFont="1" applyFill="1" applyBorder="1" applyAlignment="1" applyProtection="1">
      <alignment horizontal="center" vertical="center" shrinkToFit="1"/>
      <protection locked="0"/>
    </xf>
    <xf numFmtId="0" fontId="2" fillId="7" borderId="14" xfId="19" applyFont="1" applyFill="1" applyBorder="1" applyAlignment="1" applyProtection="1">
      <alignment horizontal="center" vertical="center" wrapText="1"/>
      <protection locked="0"/>
    </xf>
    <xf numFmtId="0" fontId="9" fillId="0" borderId="13" xfId="1" applyFont="1" applyBorder="1" applyAlignment="1">
      <alignment vertical="center"/>
    </xf>
    <xf numFmtId="0" fontId="9" fillId="0" borderId="162" xfId="19" applyFont="1" applyBorder="1" applyAlignment="1">
      <alignment vertical="center"/>
    </xf>
    <xf numFmtId="182" fontId="2" fillId="7" borderId="163" xfId="19" applyNumberFormat="1" applyFont="1" applyFill="1" applyBorder="1" applyAlignment="1" applyProtection="1">
      <alignment horizontal="center" vertical="center" shrinkToFit="1"/>
      <protection locked="0"/>
    </xf>
    <xf numFmtId="182" fontId="2" fillId="7" borderId="164" xfId="19" applyNumberFormat="1" applyFont="1" applyFill="1" applyBorder="1" applyAlignment="1" applyProtection="1">
      <alignment horizontal="center" vertical="center" shrinkToFit="1"/>
      <protection locked="0"/>
    </xf>
    <xf numFmtId="182" fontId="2" fillId="7" borderId="165" xfId="19" applyNumberFormat="1" applyFont="1" applyFill="1" applyBorder="1" applyAlignment="1" applyProtection="1">
      <alignment horizontal="center" vertical="center" shrinkToFit="1"/>
      <protection locked="0"/>
    </xf>
    <xf numFmtId="0" fontId="4" fillId="0" borderId="0" xfId="19" applyFont="1" applyBorder="1" applyAlignment="1">
      <alignment vertical="center"/>
    </xf>
    <xf numFmtId="0" fontId="9" fillId="0" borderId="0" xfId="19" applyFont="1" applyBorder="1" applyAlignment="1">
      <alignment vertical="center"/>
    </xf>
    <xf numFmtId="0" fontId="9" fillId="0" borderId="115" xfId="19" applyFont="1" applyBorder="1" applyAlignment="1">
      <alignment horizontal="center" vertical="center"/>
    </xf>
    <xf numFmtId="0" fontId="4" fillId="0" borderId="151" xfId="19" applyFont="1" applyBorder="1" applyAlignment="1">
      <alignment vertical="center"/>
    </xf>
    <xf numFmtId="0" fontId="9" fillId="0" borderId="30" xfId="1" applyFont="1" applyBorder="1" applyAlignment="1">
      <alignment vertical="center"/>
    </xf>
    <xf numFmtId="0" fontId="9" fillId="0" borderId="159" xfId="19" applyFont="1" applyBorder="1" applyAlignment="1">
      <alignment horizontal="center" vertical="center"/>
    </xf>
    <xf numFmtId="0" fontId="9" fillId="0" borderId="115" xfId="19" applyFont="1" applyBorder="1" applyAlignment="1">
      <alignment vertical="center"/>
    </xf>
    <xf numFmtId="0" fontId="4" fillId="0" borderId="169" xfId="19" applyFont="1" applyBorder="1" applyAlignment="1">
      <alignment vertical="center"/>
    </xf>
    <xf numFmtId="0" fontId="4" fillId="0" borderId="170" xfId="19" applyFont="1" applyBorder="1" applyAlignment="1">
      <alignment vertical="center"/>
    </xf>
    <xf numFmtId="0" fontId="9" fillId="0" borderId="170" xfId="19" applyFont="1" applyBorder="1" applyAlignment="1">
      <alignment vertical="center"/>
    </xf>
    <xf numFmtId="0" fontId="9" fillId="0" borderId="157" xfId="19" applyFont="1" applyBorder="1" applyAlignment="1">
      <alignment horizontal="center" vertical="center"/>
    </xf>
    <xf numFmtId="0" fontId="4" fillId="0" borderId="171" xfId="19" applyFont="1" applyBorder="1" applyAlignment="1">
      <alignment vertical="center"/>
    </xf>
    <xf numFmtId="0" fontId="4" fillId="0" borderId="172" xfId="19" applyFont="1" applyBorder="1" applyAlignment="1">
      <alignment vertical="center"/>
    </xf>
    <xf numFmtId="0" fontId="9" fillId="0" borderId="172" xfId="19" applyFont="1" applyBorder="1" applyAlignment="1">
      <alignment vertical="center"/>
    </xf>
    <xf numFmtId="0" fontId="9" fillId="0" borderId="173" xfId="19" applyFont="1" applyBorder="1" applyAlignment="1">
      <alignment vertical="center"/>
    </xf>
    <xf numFmtId="0" fontId="2" fillId="7" borderId="124" xfId="19" applyFont="1" applyFill="1" applyBorder="1" applyAlignment="1" applyProtection="1">
      <alignment horizontal="center" vertical="center" shrinkToFit="1"/>
      <protection locked="0"/>
    </xf>
    <xf numFmtId="0" fontId="2" fillId="7" borderId="124" xfId="19" applyFont="1" applyFill="1" applyBorder="1" applyAlignment="1" applyProtection="1">
      <alignment horizontal="center" vertical="center" wrapText="1"/>
      <protection locked="0"/>
    </xf>
    <xf numFmtId="0" fontId="4" fillId="0" borderId="126" xfId="19" applyFont="1" applyBorder="1" applyAlignment="1">
      <alignment vertical="center"/>
    </xf>
    <xf numFmtId="0" fontId="4" fillId="0" borderId="123" xfId="19" applyFont="1" applyBorder="1" applyAlignment="1">
      <alignment vertical="center"/>
    </xf>
    <xf numFmtId="0" fontId="9" fillId="0" borderId="123" xfId="19" applyFont="1" applyBorder="1" applyAlignment="1">
      <alignment vertical="center"/>
    </xf>
    <xf numFmtId="0" fontId="9" fillId="0" borderId="127" xfId="19" applyFont="1" applyBorder="1" applyAlignment="1">
      <alignment horizontal="center" vertical="center"/>
    </xf>
    <xf numFmtId="182" fontId="12" fillId="8" borderId="177" xfId="19" applyNumberFormat="1" applyFont="1" applyFill="1" applyBorder="1" applyAlignment="1" applyProtection="1">
      <alignment horizontal="center" vertical="center" shrinkToFit="1"/>
      <protection locked="0"/>
    </xf>
    <xf numFmtId="182" fontId="12" fillId="8" borderId="175" xfId="19" applyNumberFormat="1" applyFont="1" applyFill="1" applyBorder="1" applyAlignment="1" applyProtection="1">
      <alignment horizontal="center" vertical="center" shrinkToFit="1"/>
      <protection locked="0"/>
    </xf>
    <xf numFmtId="182" fontId="12" fillId="8" borderId="176" xfId="19" applyNumberFormat="1" applyFont="1" applyFill="1" applyBorder="1" applyAlignment="1" applyProtection="1">
      <alignment horizontal="center" vertical="center" shrinkToFit="1"/>
      <protection locked="0"/>
    </xf>
    <xf numFmtId="182" fontId="12" fillId="8" borderId="174" xfId="19" applyNumberFormat="1" applyFont="1" applyFill="1" applyBorder="1" applyAlignment="1" applyProtection="1">
      <alignment horizontal="center" vertical="center" shrinkToFit="1"/>
      <protection locked="0"/>
    </xf>
    <xf numFmtId="182" fontId="12" fillId="8" borderId="178" xfId="19" applyNumberFormat="1" applyFont="1" applyFill="1" applyBorder="1" applyAlignment="1" applyProtection="1">
      <alignment horizontal="center" vertical="center" shrinkToFit="1"/>
      <protection locked="0"/>
    </xf>
    <xf numFmtId="182" fontId="12" fillId="8" borderId="183" xfId="19" applyNumberFormat="1" applyFont="1" applyFill="1" applyBorder="1" applyAlignment="1" applyProtection="1">
      <alignment horizontal="center" vertical="center" shrinkToFit="1"/>
      <protection locked="0"/>
    </xf>
    <xf numFmtId="182" fontId="12" fillId="8" borderId="154" xfId="19" applyNumberFormat="1" applyFont="1" applyFill="1" applyBorder="1" applyAlignment="1" applyProtection="1">
      <alignment horizontal="center" vertical="center" shrinkToFit="1"/>
      <protection locked="0"/>
    </xf>
    <xf numFmtId="182" fontId="12" fillId="8" borderId="155" xfId="19" applyNumberFormat="1" applyFont="1" applyFill="1" applyBorder="1" applyAlignment="1" applyProtection="1">
      <alignment horizontal="center" vertical="center" shrinkToFit="1"/>
      <protection locked="0"/>
    </xf>
    <xf numFmtId="182" fontId="12" fillId="8" borderId="153" xfId="19" applyNumberFormat="1" applyFont="1" applyFill="1" applyBorder="1" applyAlignment="1" applyProtection="1">
      <alignment horizontal="center" vertical="center" shrinkToFit="1"/>
      <protection locked="0"/>
    </xf>
    <xf numFmtId="182" fontId="12" fillId="8" borderId="184" xfId="19" applyNumberFormat="1" applyFont="1" applyFill="1" applyBorder="1" applyAlignment="1" applyProtection="1">
      <alignment horizontal="center" vertical="center" shrinkToFit="1"/>
      <protection locked="0"/>
    </xf>
    <xf numFmtId="182" fontId="12" fillId="8" borderId="119" xfId="19" applyNumberFormat="1" applyFont="1" applyFill="1" applyBorder="1" applyAlignment="1" applyProtection="1">
      <alignment horizontal="center" vertical="center" shrinkToFit="1"/>
      <protection locked="0"/>
    </xf>
    <xf numFmtId="182" fontId="12" fillId="8" borderId="120" xfId="19" applyNumberFormat="1" applyFont="1" applyFill="1" applyBorder="1" applyAlignment="1" applyProtection="1">
      <alignment horizontal="center" vertical="center" shrinkToFit="1"/>
      <protection locked="0"/>
    </xf>
    <xf numFmtId="182" fontId="12" fillId="0" borderId="183" xfId="19" applyNumberFormat="1" applyFont="1" applyBorder="1" applyAlignment="1">
      <alignment horizontal="center" vertical="center" shrinkToFit="1"/>
    </xf>
    <xf numFmtId="182" fontId="12" fillId="0" borderId="154" xfId="19" applyNumberFormat="1" applyFont="1" applyBorder="1" applyAlignment="1">
      <alignment horizontal="center" vertical="center" shrinkToFit="1"/>
    </xf>
    <xf numFmtId="182" fontId="12" fillId="0" borderId="119" xfId="19" applyNumberFormat="1" applyFont="1" applyBorder="1" applyAlignment="1">
      <alignment horizontal="center" vertical="center" shrinkToFit="1"/>
    </xf>
    <xf numFmtId="182" fontId="12" fillId="0" borderId="195" xfId="19" applyNumberFormat="1" applyFont="1" applyBorder="1" applyAlignment="1">
      <alignment horizontal="center" vertical="center" shrinkToFit="1"/>
    </xf>
    <xf numFmtId="182" fontId="12" fillId="0" borderId="193" xfId="19" applyNumberFormat="1" applyFont="1" applyBorder="1" applyAlignment="1">
      <alignment horizontal="center" vertical="center" shrinkToFit="1"/>
    </xf>
    <xf numFmtId="182" fontId="12" fillId="0" borderId="194" xfId="19" applyNumberFormat="1" applyFont="1" applyBorder="1" applyAlignment="1">
      <alignment horizontal="center" vertical="center" shrinkToFit="1"/>
    </xf>
    <xf numFmtId="182" fontId="12" fillId="0" borderId="192" xfId="19" applyNumberFormat="1" applyFont="1" applyBorder="1" applyAlignment="1">
      <alignment horizontal="center" vertical="center" shrinkToFit="1"/>
    </xf>
    <xf numFmtId="182" fontId="12" fillId="0" borderId="196" xfId="19" applyNumberFormat="1" applyFont="1" applyBorder="1" applyAlignment="1">
      <alignment horizontal="center" vertical="center" shrinkToFit="1"/>
    </xf>
    <xf numFmtId="0" fontId="4" fillId="0" borderId="0" xfId="19" applyFont="1">
      <alignment vertical="center"/>
    </xf>
    <xf numFmtId="0" fontId="9" fillId="0" borderId="0" xfId="19" applyFont="1">
      <alignment vertical="center"/>
    </xf>
    <xf numFmtId="0" fontId="13" fillId="0" borderId="0" xfId="19" applyFont="1" applyFill="1" applyAlignment="1">
      <alignment horizontal="left" vertical="center" wrapText="1"/>
    </xf>
    <xf numFmtId="0" fontId="13" fillId="0" borderId="0" xfId="19" applyFont="1" applyFill="1" applyAlignment="1">
      <alignment vertical="center" textRotation="90"/>
    </xf>
    <xf numFmtId="0" fontId="58" fillId="2" borderId="0" xfId="19" applyFont="1" applyFill="1" applyAlignment="1" applyProtection="1">
      <alignment horizontal="left" vertical="center"/>
    </xf>
    <xf numFmtId="0" fontId="59" fillId="2" borderId="0" xfId="19" applyFont="1" applyFill="1" applyAlignment="1" applyProtection="1">
      <alignment horizontal="center" vertical="center"/>
    </xf>
    <xf numFmtId="0" fontId="59" fillId="2" borderId="0" xfId="19" applyFont="1" applyFill="1" applyProtection="1">
      <alignment vertical="center"/>
    </xf>
    <xf numFmtId="0" fontId="59" fillId="2" borderId="0" xfId="19" applyFont="1" applyFill="1" applyAlignment="1" applyProtection="1">
      <alignment horizontal="left" vertical="center"/>
    </xf>
    <xf numFmtId="0" fontId="60" fillId="2" borderId="0" xfId="19" applyFont="1" applyFill="1">
      <alignment vertical="center"/>
    </xf>
    <xf numFmtId="0" fontId="59" fillId="2" borderId="0" xfId="19" applyFont="1" applyFill="1">
      <alignment vertical="center"/>
    </xf>
    <xf numFmtId="0" fontId="60" fillId="2" borderId="0" xfId="19" applyFont="1" applyFill="1" applyAlignment="1">
      <alignment horizontal="left" vertical="center"/>
    </xf>
    <xf numFmtId="0" fontId="61" fillId="2" borderId="32" xfId="19" applyFont="1" applyFill="1" applyBorder="1" applyAlignment="1" applyProtection="1">
      <alignment horizontal="center" vertical="center" shrinkToFit="1"/>
    </xf>
    <xf numFmtId="0" fontId="61" fillId="2" borderId="25" xfId="19" applyFont="1" applyFill="1" applyBorder="1" applyAlignment="1" applyProtection="1">
      <alignment horizontal="center" vertical="center"/>
    </xf>
    <xf numFmtId="0" fontId="59" fillId="2" borderId="0" xfId="19" applyFont="1" applyFill="1" applyAlignment="1" applyProtection="1">
      <alignment horizontal="center" vertical="center"/>
      <protection locked="0"/>
    </xf>
    <xf numFmtId="0" fontId="59" fillId="8" borderId="37" xfId="19" applyFont="1" applyFill="1" applyBorder="1" applyAlignment="1" applyProtection="1">
      <alignment horizontal="center" vertical="center"/>
      <protection locked="0"/>
    </xf>
    <xf numFmtId="0" fontId="59" fillId="8" borderId="0" xfId="19" applyFont="1" applyFill="1" applyBorder="1" applyAlignment="1" applyProtection="1">
      <alignment horizontal="center" vertical="center"/>
      <protection locked="0"/>
    </xf>
    <xf numFmtId="20" fontId="59" fillId="8" borderId="37" xfId="19" applyNumberFormat="1" applyFont="1" applyFill="1" applyBorder="1" applyAlignment="1" applyProtection="1">
      <alignment horizontal="center" vertical="center"/>
      <protection locked="0"/>
    </xf>
    <xf numFmtId="0" fontId="59" fillId="2" borderId="0" xfId="19" applyFont="1" applyFill="1" applyAlignment="1" applyProtection="1">
      <alignment horizontal="right" vertical="center"/>
      <protection locked="0"/>
    </xf>
    <xf numFmtId="0" fontId="59" fillId="2" borderId="0" xfId="19" applyFont="1" applyFill="1" applyProtection="1">
      <alignment vertical="center"/>
      <protection locked="0"/>
    </xf>
    <xf numFmtId="0" fontId="59" fillId="2" borderId="37" xfId="19" applyFont="1" applyFill="1" applyBorder="1" applyAlignment="1" applyProtection="1">
      <alignment horizontal="center" vertical="center"/>
    </xf>
    <xf numFmtId="20" fontId="59" fillId="2" borderId="37" xfId="19" applyNumberFormat="1" applyFont="1" applyFill="1" applyBorder="1" applyAlignment="1" applyProtection="1">
      <alignment horizontal="center" vertical="center"/>
    </xf>
    <xf numFmtId="183" fontId="59" fillId="2" borderId="37" xfId="19" applyNumberFormat="1" applyFont="1" applyFill="1" applyBorder="1" applyAlignment="1" applyProtection="1">
      <alignment horizontal="center" vertical="center"/>
    </xf>
    <xf numFmtId="0" fontId="59" fillId="2" borderId="0" xfId="19" applyFont="1" applyFill="1" applyAlignment="1" applyProtection="1">
      <alignment horizontal="right" vertical="center"/>
    </xf>
    <xf numFmtId="0" fontId="59" fillId="8" borderId="37" xfId="19" applyFont="1" applyFill="1" applyBorder="1" applyAlignment="1" applyProtection="1">
      <alignment horizontal="left" vertical="center"/>
      <protection locked="0"/>
    </xf>
    <xf numFmtId="20" fontId="59" fillId="2" borderId="37" xfId="19" applyNumberFormat="1" applyFont="1" applyFill="1" applyBorder="1" applyAlignment="1" applyProtection="1">
      <alignment horizontal="center" vertical="center"/>
      <protection locked="0"/>
    </xf>
    <xf numFmtId="0" fontId="59" fillId="2" borderId="37" xfId="19" applyFont="1" applyFill="1" applyBorder="1" applyAlignment="1" applyProtection="1">
      <alignment horizontal="center" vertical="center"/>
      <protection locked="0"/>
    </xf>
    <xf numFmtId="0" fontId="62" fillId="8" borderId="32" xfId="19" applyFont="1" applyFill="1" applyBorder="1" applyAlignment="1" applyProtection="1">
      <alignment horizontal="center" vertical="center"/>
      <protection locked="0"/>
    </xf>
    <xf numFmtId="0" fontId="62" fillId="8" borderId="8" xfId="19" applyFont="1" applyFill="1" applyBorder="1" applyAlignment="1" applyProtection="1">
      <alignment horizontal="center" vertical="center"/>
      <protection locked="0"/>
    </xf>
    <xf numFmtId="0" fontId="62" fillId="8" borderId="25" xfId="19" applyFont="1" applyFill="1" applyBorder="1" applyAlignment="1" applyProtection="1">
      <alignment horizontal="center" vertical="center"/>
      <protection locked="0"/>
    </xf>
    <xf numFmtId="0" fontId="53" fillId="2" borderId="0" xfId="21" applyFill="1">
      <alignment vertical="center"/>
    </xf>
    <xf numFmtId="0" fontId="13" fillId="2" borderId="0" xfId="19" applyFont="1" applyFill="1" applyAlignment="1">
      <alignment horizontal="left" vertical="center"/>
    </xf>
    <xf numFmtId="0" fontId="63" fillId="2" borderId="0" xfId="19" applyFont="1" applyFill="1" applyAlignment="1">
      <alignment horizontal="left" vertical="center"/>
    </xf>
    <xf numFmtId="0" fontId="13" fillId="2" borderId="0" xfId="19" applyFont="1" applyFill="1">
      <alignment vertical="center"/>
    </xf>
    <xf numFmtId="0" fontId="13" fillId="8" borderId="37" xfId="19" applyFont="1" applyFill="1" applyBorder="1" applyAlignment="1">
      <alignment horizontal="left" vertical="center"/>
    </xf>
    <xf numFmtId="0" fontId="13" fillId="2" borderId="0" xfId="19" applyFont="1" applyFill="1" applyAlignment="1">
      <alignment vertical="center"/>
    </xf>
    <xf numFmtId="0" fontId="13" fillId="7" borderId="37" xfId="19" applyFont="1" applyFill="1" applyBorder="1" applyAlignment="1">
      <alignment horizontal="left" vertical="center"/>
    </xf>
    <xf numFmtId="0" fontId="64" fillId="2" borderId="0" xfId="19" applyFont="1" applyFill="1" applyAlignment="1">
      <alignment horizontal="left" vertical="center"/>
    </xf>
    <xf numFmtId="0" fontId="13" fillId="2" borderId="0" xfId="19" applyFont="1" applyFill="1" applyBorder="1" applyAlignment="1">
      <alignment horizontal="center" vertical="center"/>
    </xf>
    <xf numFmtId="0" fontId="13" fillId="2" borderId="0" xfId="19" applyFont="1" applyFill="1" applyBorder="1" applyAlignment="1">
      <alignment horizontal="left" vertical="center"/>
    </xf>
    <xf numFmtId="0" fontId="13" fillId="2" borderId="37" xfId="19" applyFont="1" applyFill="1" applyBorder="1" applyAlignment="1">
      <alignment horizontal="center" vertical="center"/>
    </xf>
    <xf numFmtId="0" fontId="13" fillId="2" borderId="37" xfId="19" applyFont="1" applyFill="1" applyBorder="1" applyAlignment="1">
      <alignment horizontal="left" vertical="center"/>
    </xf>
    <xf numFmtId="0" fontId="65" fillId="2" borderId="0" xfId="19" applyFont="1" applyFill="1">
      <alignment vertical="center"/>
    </xf>
    <xf numFmtId="0" fontId="65" fillId="2" borderId="0" xfId="19" applyFont="1" applyFill="1" applyAlignment="1">
      <alignment horizontal="left" vertical="center"/>
    </xf>
    <xf numFmtId="0" fontId="6" fillId="2" borderId="0" xfId="19" applyFont="1" applyFill="1" applyAlignment="1">
      <alignment vertical="center"/>
    </xf>
    <xf numFmtId="0" fontId="65" fillId="2" borderId="0" xfId="19" applyFont="1" applyFill="1" applyBorder="1">
      <alignment vertical="center"/>
    </xf>
    <xf numFmtId="0" fontId="65" fillId="2" borderId="0" xfId="19" applyFont="1" applyFill="1" applyBorder="1" applyAlignment="1">
      <alignment vertical="center"/>
    </xf>
    <xf numFmtId="0" fontId="65" fillId="2" borderId="0" xfId="19" applyFont="1" applyFill="1" applyBorder="1" applyAlignment="1">
      <alignment vertical="center" shrinkToFit="1"/>
    </xf>
    <xf numFmtId="0" fontId="13" fillId="2" borderId="0" xfId="19" applyFont="1" applyFill="1" applyAlignment="1">
      <alignment vertical="center" wrapText="1"/>
    </xf>
    <xf numFmtId="0" fontId="13" fillId="9" borderId="0" xfId="19" applyFont="1" applyFill="1" applyAlignment="1">
      <alignment vertical="center" wrapText="1"/>
    </xf>
    <xf numFmtId="0" fontId="12" fillId="2" borderId="0" xfId="19" applyFont="1" applyFill="1" applyAlignment="1"/>
    <xf numFmtId="0" fontId="12" fillId="2" borderId="0" xfId="19" applyFont="1" applyFill="1">
      <alignment vertical="center"/>
    </xf>
    <xf numFmtId="0" fontId="12" fillId="2" borderId="0" xfId="19" applyFont="1" applyFill="1" applyAlignment="1">
      <alignment vertical="center" wrapText="1"/>
    </xf>
    <xf numFmtId="0" fontId="12" fillId="2" borderId="0" xfId="19" applyFont="1" applyFill="1" applyAlignment="1">
      <alignment horizontal="justify" vertical="center" wrapText="1"/>
    </xf>
    <xf numFmtId="0" fontId="2" fillId="2" borderId="0" xfId="19" applyFont="1" applyFill="1" applyBorder="1">
      <alignment vertical="center"/>
    </xf>
    <xf numFmtId="0" fontId="2" fillId="2" borderId="37" xfId="19" applyFont="1" applyFill="1" applyBorder="1" applyAlignment="1">
      <alignment horizontal="center" vertical="center"/>
    </xf>
    <xf numFmtId="0" fontId="2" fillId="2" borderId="37" xfId="19" applyFont="1" applyFill="1" applyBorder="1">
      <alignment vertical="center"/>
    </xf>
    <xf numFmtId="0" fontId="2" fillId="2" borderId="37" xfId="19" applyFont="1" applyFill="1" applyBorder="1" applyAlignment="1">
      <alignment vertical="center" shrinkToFit="1"/>
    </xf>
    <xf numFmtId="0" fontId="59" fillId="2" borderId="200" xfId="19" applyFont="1" applyFill="1" applyBorder="1" applyAlignment="1">
      <alignment horizontal="center" vertical="center"/>
    </xf>
    <xf numFmtId="0" fontId="62" fillId="2" borderId="201" xfId="19" applyFont="1" applyFill="1" applyBorder="1" applyAlignment="1">
      <alignment horizontal="center" vertical="center"/>
    </xf>
    <xf numFmtId="0" fontId="62" fillId="2" borderId="202" xfId="19" applyFont="1" applyFill="1" applyBorder="1" applyAlignment="1">
      <alignment horizontal="center" vertical="center"/>
    </xf>
    <xf numFmtId="0" fontId="62" fillId="2" borderId="203" xfId="19" applyFont="1" applyFill="1" applyBorder="1" applyAlignment="1">
      <alignment horizontal="center" vertical="center"/>
    </xf>
    <xf numFmtId="0" fontId="59" fillId="2" borderId="204" xfId="19" applyFont="1" applyFill="1" applyBorder="1" applyAlignment="1">
      <alignment vertical="center" shrinkToFit="1"/>
    </xf>
    <xf numFmtId="0" fontId="59" fillId="2" borderId="205" xfId="19" applyFont="1" applyFill="1" applyBorder="1" applyAlignment="1">
      <alignment vertical="center" shrinkToFit="1"/>
    </xf>
    <xf numFmtId="0" fontId="59" fillId="2" borderId="37" xfId="19" applyFont="1" applyFill="1" applyBorder="1" applyAlignment="1">
      <alignment vertical="center" shrinkToFit="1"/>
    </xf>
    <xf numFmtId="0" fontId="59" fillId="2" borderId="119" xfId="19" applyFont="1" applyFill="1" applyBorder="1" applyAlignment="1">
      <alignment vertical="center" shrinkToFit="1"/>
    </xf>
    <xf numFmtId="0" fontId="59" fillId="2" borderId="3" xfId="19" applyFont="1" applyFill="1" applyBorder="1" applyAlignment="1">
      <alignment vertical="center" shrinkToFit="1"/>
    </xf>
    <xf numFmtId="0" fontId="59" fillId="2" borderId="128" xfId="19" applyFont="1" applyFill="1" applyBorder="1">
      <alignment vertical="center"/>
    </xf>
    <xf numFmtId="0" fontId="59" fillId="2" borderId="129" xfId="19" applyFont="1" applyFill="1" applyBorder="1">
      <alignment vertical="center"/>
    </xf>
    <xf numFmtId="0" fontId="59" fillId="2" borderId="130" xfId="19" applyFont="1" applyFill="1" applyBorder="1">
      <alignment vertical="center"/>
    </xf>
    <xf numFmtId="0" fontId="38" fillId="0" borderId="0" xfId="9" applyFont="1" applyAlignment="1">
      <alignment horizontal="right" vertical="center"/>
    </xf>
    <xf numFmtId="0" fontId="67" fillId="0" borderId="0" xfId="9" applyFont="1" applyAlignment="1">
      <alignment horizontal="right" vertical="center"/>
    </xf>
    <xf numFmtId="0" fontId="67" fillId="0" borderId="0" xfId="8" applyFont="1">
      <alignment vertical="center"/>
    </xf>
    <xf numFmtId="0" fontId="40" fillId="0" borderId="0" xfId="9" applyFont="1" applyAlignment="1">
      <alignment horizontal="left" vertical="center"/>
    </xf>
    <xf numFmtId="0" fontId="38" fillId="0" borderId="0" xfId="9" applyFont="1" applyAlignment="1">
      <alignment horizontal="left" vertical="center"/>
    </xf>
    <xf numFmtId="0" fontId="69" fillId="0" borderId="70" xfId="8" applyFont="1" applyBorder="1" applyAlignment="1">
      <alignment vertical="center" wrapText="1"/>
    </xf>
    <xf numFmtId="0" fontId="38" fillId="0" borderId="77" xfId="7" applyFont="1" applyBorder="1" applyAlignment="1">
      <alignment vertical="center" wrapText="1"/>
    </xf>
    <xf numFmtId="0" fontId="38" fillId="0" borderId="0" xfId="13" applyFont="1" applyBorder="1" applyAlignment="1">
      <alignment vertical="center" wrapText="1"/>
    </xf>
    <xf numFmtId="0" fontId="70" fillId="0" borderId="0" xfId="9" applyFont="1">
      <alignment vertical="center"/>
    </xf>
    <xf numFmtId="0" fontId="70" fillId="0" borderId="0" xfId="9" applyFont="1" applyAlignment="1">
      <alignment horizontal="center" vertical="center"/>
    </xf>
    <xf numFmtId="0" fontId="70" fillId="0" borderId="0" xfId="9" applyFont="1" applyAlignment="1">
      <alignment horizontal="left" vertical="center"/>
    </xf>
    <xf numFmtId="0" fontId="38" fillId="0" borderId="37" xfId="9" applyFont="1" applyBorder="1" applyAlignment="1">
      <alignment vertical="center" wrapText="1"/>
    </xf>
    <xf numFmtId="0" fontId="38" fillId="0" borderId="0" xfId="9" applyFont="1">
      <alignment vertical="center"/>
    </xf>
    <xf numFmtId="0" fontId="38" fillId="0" borderId="0" xfId="9" applyFont="1" applyAlignment="1">
      <alignment horizontal="center" vertical="center"/>
    </xf>
    <xf numFmtId="0" fontId="38" fillId="0" borderId="0" xfId="9" applyFont="1" applyAlignment="1">
      <alignment vertical="center" wrapText="1"/>
    </xf>
    <xf numFmtId="0" fontId="38" fillId="0" borderId="90" xfId="9" applyFont="1" applyBorder="1" applyAlignment="1">
      <alignment vertical="center" wrapText="1"/>
    </xf>
    <xf numFmtId="0" fontId="38" fillId="0" borderId="77" xfId="9" applyFont="1" applyBorder="1" applyAlignment="1">
      <alignment vertical="center" wrapText="1"/>
    </xf>
    <xf numFmtId="0" fontId="38" fillId="0" borderId="71" xfId="15" applyFont="1" applyBorder="1" applyAlignment="1">
      <alignment horizontal="center" vertical="center" wrapText="1"/>
    </xf>
    <xf numFmtId="0" fontId="40" fillId="0" borderId="92" xfId="15" applyFont="1" applyBorder="1" applyAlignment="1">
      <alignment horizontal="center" vertical="center"/>
    </xf>
    <xf numFmtId="0" fontId="42" fillId="0" borderId="69" xfId="15" applyFont="1" applyBorder="1" applyAlignment="1">
      <alignment vertical="center" wrapText="1"/>
    </xf>
    <xf numFmtId="0" fontId="44" fillId="0" borderId="71" xfId="9" applyFont="1" applyFill="1" applyBorder="1" applyAlignment="1">
      <alignment horizontal="center" vertical="center"/>
    </xf>
    <xf numFmtId="0" fontId="40" fillId="0" borderId="72" xfId="15" applyFont="1" applyBorder="1" applyAlignment="1">
      <alignment horizontal="center" vertical="center"/>
    </xf>
    <xf numFmtId="0" fontId="38" fillId="0" borderId="97" xfId="15" applyFont="1" applyBorder="1" applyAlignment="1">
      <alignment horizontal="center" vertical="center" wrapText="1"/>
    </xf>
    <xf numFmtId="0" fontId="38" fillId="0" borderId="98" xfId="15" applyFont="1" applyBorder="1" applyAlignment="1">
      <alignment horizontal="center" vertical="center" wrapText="1"/>
    </xf>
    <xf numFmtId="0" fontId="38" fillId="0" borderId="99" xfId="15" applyFont="1" applyBorder="1" applyAlignment="1">
      <alignment vertical="center" wrapText="1"/>
    </xf>
    <xf numFmtId="0" fontId="43" fillId="0" borderId="69" xfId="8" applyFont="1" applyBorder="1" applyAlignment="1">
      <alignment vertical="center" wrapText="1"/>
    </xf>
    <xf numFmtId="0" fontId="72" fillId="0" borderId="0" xfId="22" applyFont="1">
      <alignment vertical="center"/>
    </xf>
    <xf numFmtId="0" fontId="53" fillId="0" borderId="0" xfId="22">
      <alignment vertical="center"/>
    </xf>
    <xf numFmtId="0" fontId="21" fillId="0" borderId="0" xfId="22" applyFont="1">
      <alignment vertical="center"/>
    </xf>
    <xf numFmtId="0" fontId="73" fillId="0" borderId="0" xfId="22" applyFont="1">
      <alignment vertical="center"/>
    </xf>
    <xf numFmtId="0" fontId="24" fillId="0" borderId="0" xfId="22" applyFont="1">
      <alignment vertical="center"/>
    </xf>
    <xf numFmtId="0" fontId="75" fillId="0" borderId="0" xfId="22" applyFont="1">
      <alignment vertical="center"/>
    </xf>
    <xf numFmtId="0" fontId="59" fillId="0" borderId="0" xfId="22" applyFont="1">
      <alignment vertical="center"/>
    </xf>
    <xf numFmtId="0" fontId="60" fillId="0" borderId="0" xfId="22" applyFont="1">
      <alignment vertical="center"/>
    </xf>
    <xf numFmtId="0" fontId="81" fillId="0" borderId="0" xfId="22" applyFont="1">
      <alignment vertical="center"/>
    </xf>
    <xf numFmtId="0" fontId="53" fillId="0" borderId="0" xfId="22" applyAlignment="1">
      <alignment horizontal="center" vertical="center"/>
    </xf>
    <xf numFmtId="0" fontId="53" fillId="0" borderId="37" xfId="22" applyBorder="1">
      <alignment vertical="center"/>
    </xf>
    <xf numFmtId="0" fontId="53" fillId="0" borderId="1" xfId="22" applyBorder="1" applyAlignment="1">
      <alignment horizontal="center" vertical="center"/>
    </xf>
    <xf numFmtId="0" fontId="53" fillId="0" borderId="3" xfId="22" applyBorder="1" applyAlignment="1">
      <alignment horizontal="center" vertical="center"/>
    </xf>
    <xf numFmtId="0" fontId="53" fillId="0" borderId="2" xfId="22" applyBorder="1">
      <alignment vertical="center"/>
    </xf>
    <xf numFmtId="0" fontId="53" fillId="0" borderId="31" xfId="22" applyBorder="1" applyAlignment="1">
      <alignment horizontal="center" vertical="center"/>
    </xf>
    <xf numFmtId="0" fontId="53" fillId="0" borderId="14" xfId="22" applyBorder="1" applyAlignment="1">
      <alignment horizontal="center" vertical="center"/>
    </xf>
    <xf numFmtId="0" fontId="53" fillId="0" borderId="31" xfId="22" applyBorder="1">
      <alignment vertical="center"/>
    </xf>
    <xf numFmtId="0" fontId="53" fillId="0" borderId="13" xfId="22" applyBorder="1" applyAlignment="1">
      <alignment horizontal="left" vertical="center"/>
    </xf>
    <xf numFmtId="0" fontId="21" fillId="0" borderId="32" xfId="22" applyFont="1" applyBorder="1">
      <alignment vertical="center"/>
    </xf>
    <xf numFmtId="0" fontId="53" fillId="0" borderId="1" xfId="22" applyBorder="1">
      <alignment vertical="center"/>
    </xf>
    <xf numFmtId="0" fontId="53" fillId="0" borderId="2" xfId="22" applyBorder="1" applyAlignment="1">
      <alignment horizontal="left" vertical="center"/>
    </xf>
    <xf numFmtId="0" fontId="21" fillId="0" borderId="37" xfId="22" applyFont="1" applyBorder="1">
      <alignment vertical="center"/>
    </xf>
    <xf numFmtId="0" fontId="53" fillId="0" borderId="6" xfId="22" applyBorder="1" applyAlignment="1">
      <alignment horizontal="left" vertical="center"/>
    </xf>
    <xf numFmtId="0" fontId="53" fillId="0" borderId="7" xfId="22" applyBorder="1" applyAlignment="1">
      <alignment horizontal="center" vertical="center"/>
    </xf>
    <xf numFmtId="0" fontId="53" fillId="0" borderId="6" xfId="22" applyBorder="1">
      <alignment vertical="center"/>
    </xf>
    <xf numFmtId="0" fontId="53" fillId="0" borderId="0" xfId="22" applyBorder="1" applyAlignment="1">
      <alignment horizontal="left" vertical="center"/>
    </xf>
    <xf numFmtId="0" fontId="53" fillId="0" borderId="8" xfId="22" applyBorder="1">
      <alignment vertical="center"/>
    </xf>
    <xf numFmtId="0" fontId="53" fillId="0" borderId="207" xfId="22" applyBorder="1" applyAlignment="1">
      <alignment horizontal="left" vertical="center"/>
    </xf>
    <xf numFmtId="0" fontId="53" fillId="0" borderId="208" xfId="22" applyBorder="1" applyAlignment="1">
      <alignment horizontal="center" vertical="center"/>
    </xf>
    <xf numFmtId="0" fontId="53" fillId="0" borderId="207" xfId="22" applyBorder="1">
      <alignment vertical="center"/>
    </xf>
    <xf numFmtId="0" fontId="53" fillId="0" borderId="209" xfId="22" applyBorder="1" applyAlignment="1">
      <alignment horizontal="left" vertical="center"/>
    </xf>
    <xf numFmtId="0" fontId="53" fillId="0" borderId="68" xfId="22" applyBorder="1">
      <alignment vertical="center"/>
    </xf>
    <xf numFmtId="0" fontId="53" fillId="0" borderId="31" xfId="22" applyBorder="1" applyAlignment="1">
      <alignment horizontal="left" vertical="center"/>
    </xf>
    <xf numFmtId="0" fontId="53" fillId="0" borderId="32" xfId="22" applyBorder="1">
      <alignment vertical="center"/>
    </xf>
    <xf numFmtId="0" fontId="53" fillId="0" borderId="72" xfId="22" applyBorder="1" applyAlignment="1">
      <alignment horizontal="left" vertical="center"/>
    </xf>
    <xf numFmtId="0" fontId="53" fillId="0" borderId="71" xfId="22" applyBorder="1" applyAlignment="1">
      <alignment horizontal="center" vertical="center"/>
    </xf>
    <xf numFmtId="0" fontId="53" fillId="0" borderId="76" xfId="22" applyBorder="1" applyAlignment="1">
      <alignment horizontal="left" vertical="center"/>
    </xf>
    <xf numFmtId="0" fontId="53" fillId="0" borderId="70" xfId="22" applyBorder="1">
      <alignment vertical="center"/>
    </xf>
    <xf numFmtId="0" fontId="53" fillId="0" borderId="23" xfId="22" applyBorder="1" applyAlignment="1">
      <alignment horizontal="left" vertical="center"/>
    </xf>
    <xf numFmtId="0" fontId="53" fillId="0" borderId="24" xfId="22" applyBorder="1" applyAlignment="1">
      <alignment horizontal="center" vertical="center"/>
    </xf>
    <xf numFmtId="0" fontId="53" fillId="0" borderId="30" xfId="22" applyBorder="1" applyAlignment="1">
      <alignment horizontal="left" vertical="center"/>
    </xf>
    <xf numFmtId="0" fontId="53" fillId="0" borderId="25" xfId="22" applyBorder="1">
      <alignment vertical="center"/>
    </xf>
    <xf numFmtId="0" fontId="53" fillId="0" borderId="2" xfId="22" applyBorder="1" applyAlignment="1">
      <alignment horizontal="center" vertical="center"/>
    </xf>
    <xf numFmtId="0" fontId="53" fillId="0" borderId="3" xfId="22" applyBorder="1">
      <alignment vertical="center"/>
    </xf>
    <xf numFmtId="0" fontId="53" fillId="0" borderId="14" xfId="22" applyBorder="1">
      <alignment vertical="center"/>
    </xf>
    <xf numFmtId="20" fontId="53" fillId="0" borderId="14" xfId="22" applyNumberFormat="1" applyBorder="1">
      <alignment vertical="center"/>
    </xf>
    <xf numFmtId="0" fontId="53" fillId="0" borderId="71" xfId="22" applyBorder="1">
      <alignment vertical="center"/>
    </xf>
    <xf numFmtId="0" fontId="53" fillId="0" borderId="7" xfId="22" applyBorder="1">
      <alignment vertical="center"/>
    </xf>
    <xf numFmtId="0" fontId="53" fillId="0" borderId="0" xfId="22" applyBorder="1">
      <alignment vertical="center"/>
    </xf>
    <xf numFmtId="0" fontId="53" fillId="0" borderId="30" xfId="22" applyBorder="1">
      <alignment vertical="center"/>
    </xf>
    <xf numFmtId="0" fontId="53" fillId="0" borderId="24" xfId="22" applyBorder="1">
      <alignment vertical="center"/>
    </xf>
    <xf numFmtId="0" fontId="53" fillId="0" borderId="208" xfId="22" applyBorder="1">
      <alignment vertical="center"/>
    </xf>
    <xf numFmtId="0" fontId="76" fillId="0" borderId="0" xfId="22" applyFont="1">
      <alignment vertical="center"/>
    </xf>
    <xf numFmtId="0" fontId="4" fillId="0" borderId="31" xfId="0" applyFont="1" applyBorder="1" applyAlignment="1">
      <alignment vertical="center"/>
    </xf>
    <xf numFmtId="0" fontId="4" fillId="0" borderId="14" xfId="0" applyFont="1" applyBorder="1" applyAlignment="1">
      <alignment horizontal="center" vertical="center"/>
    </xf>
    <xf numFmtId="0" fontId="4" fillId="0" borderId="32" xfId="0" applyFont="1" applyBorder="1" applyAlignment="1">
      <alignment vertical="center" wrapText="1"/>
    </xf>
    <xf numFmtId="0" fontId="4" fillId="0" borderId="31" xfId="0" applyFont="1" applyBorder="1" applyAlignment="1">
      <alignment horizontal="left" vertical="center" wrapText="1"/>
    </xf>
    <xf numFmtId="0" fontId="4" fillId="0" borderId="14" xfId="0" applyFont="1" applyBorder="1" applyAlignment="1">
      <alignment vertical="center" wrapText="1"/>
    </xf>
    <xf numFmtId="0" fontId="4" fillId="0" borderId="31" xfId="0" applyFont="1" applyBorder="1" applyAlignment="1">
      <alignment vertical="center" wrapText="1"/>
    </xf>
    <xf numFmtId="0" fontId="0" fillId="0" borderId="14" xfId="0" applyBorder="1" applyAlignment="1">
      <alignment vertical="center"/>
    </xf>
    <xf numFmtId="0" fontId="4" fillId="0" borderId="33" xfId="0" applyFont="1" applyBorder="1" applyAlignment="1">
      <alignment horizontal="left" vertical="center" shrinkToFit="1"/>
    </xf>
    <xf numFmtId="0" fontId="0" fillId="0" borderId="34" xfId="0" applyBorder="1" applyAlignment="1">
      <alignment horizontal="center" vertical="center"/>
    </xf>
    <xf numFmtId="0" fontId="4" fillId="0" borderId="35" xfId="0" applyFont="1" applyBorder="1" applyAlignment="1">
      <alignment vertical="center"/>
    </xf>
    <xf numFmtId="0" fontId="0" fillId="0" borderId="35" xfId="0" applyBorder="1" applyAlignment="1">
      <alignment vertical="center"/>
    </xf>
    <xf numFmtId="0" fontId="4" fillId="0" borderId="35" xfId="0" applyFont="1" applyBorder="1" applyAlignment="1">
      <alignment horizontal="left" vertical="center" wrapText="1"/>
    </xf>
    <xf numFmtId="0" fontId="0" fillId="0" borderId="35" xfId="0" applyBorder="1" applyAlignment="1">
      <alignment horizontal="center"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1" xfId="0" applyBorder="1" applyAlignment="1">
      <alignment horizontal="center" vertical="center"/>
    </xf>
    <xf numFmtId="0" fontId="4" fillId="0" borderId="13" xfId="0" applyFont="1" applyBorder="1" applyAlignment="1">
      <alignment vertical="center"/>
    </xf>
    <xf numFmtId="0" fontId="4" fillId="0" borderId="14" xfId="0" applyFont="1" applyBorder="1" applyAlignment="1">
      <alignment vertical="top"/>
    </xf>
    <xf numFmtId="0" fontId="4" fillId="0" borderId="6" xfId="0" applyFont="1" applyBorder="1" applyAlignment="1">
      <alignment vertical="center"/>
    </xf>
    <xf numFmtId="0" fontId="4" fillId="0" borderId="7" xfId="0" applyFont="1" applyBorder="1" applyAlignment="1">
      <alignment horizontal="center" vertical="center"/>
    </xf>
    <xf numFmtId="0" fontId="4" fillId="0" borderId="8" xfId="0" applyFont="1" applyBorder="1" applyAlignment="1">
      <alignment vertical="center" wrapText="1"/>
    </xf>
    <xf numFmtId="0" fontId="4" fillId="0" borderId="6" xfId="0" applyFont="1" applyBorder="1" applyAlignment="1">
      <alignment horizontal="left" vertical="center" wrapText="1"/>
    </xf>
    <xf numFmtId="0" fontId="4" fillId="0" borderId="7" xfId="0" applyFont="1" applyBorder="1" applyAlignment="1">
      <alignment vertical="center" wrapText="1"/>
    </xf>
    <xf numFmtId="0" fontId="4" fillId="0" borderId="6" xfId="0" applyFont="1" applyBorder="1" applyAlignment="1">
      <alignment vertical="center" wrapText="1"/>
    </xf>
    <xf numFmtId="0" fontId="0" fillId="0" borderId="7" xfId="0" applyBorder="1" applyAlignment="1">
      <alignment vertical="center"/>
    </xf>
    <xf numFmtId="0" fontId="4" fillId="0" borderId="22" xfId="0" applyFont="1" applyBorder="1" applyAlignment="1">
      <alignment horizontal="left" vertical="center" shrinkToFit="1"/>
    </xf>
    <xf numFmtId="0" fontId="0" fillId="0" borderId="15" xfId="0" applyBorder="1" applyAlignment="1">
      <alignment horizontal="center" vertical="center"/>
    </xf>
    <xf numFmtId="0" fontId="4" fillId="0" borderId="16" xfId="0" applyFont="1" applyBorder="1" applyAlignment="1">
      <alignment vertical="center"/>
    </xf>
    <xf numFmtId="0" fontId="4" fillId="0" borderId="16" xfId="0" applyFont="1" applyBorder="1" applyAlignment="1">
      <alignment horizontal="left" vertical="center" wrapText="1"/>
    </xf>
    <xf numFmtId="0" fontId="0" fillId="0" borderId="16" xfId="0" applyBorder="1" applyAlignment="1">
      <alignment horizontal="center" vertical="center"/>
    </xf>
    <xf numFmtId="0" fontId="0" fillId="0" borderId="16" xfId="0" applyBorder="1" applyAlignment="1">
      <alignment vertical="center"/>
    </xf>
    <xf numFmtId="0" fontId="0" fillId="0" borderId="17" xfId="0" applyBorder="1" applyAlignment="1">
      <alignment vertical="center"/>
    </xf>
    <xf numFmtId="0" fontId="0" fillId="0" borderId="6" xfId="0" applyBorder="1" applyAlignment="1">
      <alignment horizontal="center" vertical="center"/>
    </xf>
    <xf numFmtId="0" fontId="4" fillId="0" borderId="0" xfId="0" applyFont="1" applyAlignment="1">
      <alignment vertical="top"/>
    </xf>
    <xf numFmtId="0" fontId="4" fillId="0" borderId="7" xfId="0" applyFont="1" applyBorder="1" applyAlignment="1">
      <alignment vertical="top"/>
    </xf>
    <xf numFmtId="0" fontId="4" fillId="0" borderId="22" xfId="0" applyFont="1" applyBorder="1" applyAlignment="1">
      <alignment vertical="center"/>
    </xf>
    <xf numFmtId="0" fontId="0" fillId="0" borderId="16" xfId="0" applyBorder="1" applyAlignment="1">
      <alignment horizontal="left" vertical="center"/>
    </xf>
    <xf numFmtId="0" fontId="4" fillId="0" borderId="6" xfId="0" applyFont="1" applyBorder="1" applyAlignment="1">
      <alignment vertical="top"/>
    </xf>
    <xf numFmtId="0" fontId="4" fillId="0" borderId="8" xfId="0" applyFont="1" applyBorder="1" applyAlignment="1">
      <alignment vertical="center"/>
    </xf>
    <xf numFmtId="0" fontId="4" fillId="0" borderId="6" xfId="0" applyFont="1" applyBorder="1" applyAlignment="1">
      <alignment horizontal="left" vertical="center"/>
    </xf>
    <xf numFmtId="0" fontId="4" fillId="0" borderId="7" xfId="0" applyFont="1" applyBorder="1" applyAlignment="1">
      <alignment vertical="center"/>
    </xf>
    <xf numFmtId="0" fontId="4" fillId="0" borderId="15" xfId="0" applyFont="1" applyBorder="1" applyAlignment="1">
      <alignment vertical="center"/>
    </xf>
    <xf numFmtId="0" fontId="0" fillId="0" borderId="17" xfId="0" applyBorder="1" applyAlignment="1">
      <alignment horizontal="lef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0" fillId="0" borderId="19" xfId="0" applyBorder="1" applyAlignment="1">
      <alignment horizontal="center" vertical="center"/>
    </xf>
    <xf numFmtId="0" fontId="0" fillId="0" borderId="20" xfId="0" applyBorder="1" applyAlignment="1">
      <alignment horizontal="center" vertical="center"/>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22" xfId="0" applyFont="1" applyBorder="1" applyAlignment="1">
      <alignment horizontal="left" vertical="center"/>
    </xf>
    <xf numFmtId="0" fontId="4" fillId="0" borderId="22" xfId="0" applyFont="1" applyBorder="1" applyAlignment="1">
      <alignment horizontal="left" vertical="center" wrapText="1"/>
    </xf>
    <xf numFmtId="0" fontId="4" fillId="0" borderId="8" xfId="0" applyFont="1" applyBorder="1" applyAlignment="1">
      <alignment vertical="center" shrinkToFit="1"/>
    </xf>
    <xf numFmtId="0" fontId="4" fillId="0" borderId="9" xfId="0" applyFont="1" applyBorder="1" applyAlignment="1">
      <alignment horizontal="left"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vertical="center"/>
    </xf>
    <xf numFmtId="0" fontId="0" fillId="0" borderId="12" xfId="0" applyBorder="1" applyAlignment="1">
      <alignment vertical="center"/>
    </xf>
    <xf numFmtId="0" fontId="4" fillId="0" borderId="18" xfId="0" applyFont="1" applyBorder="1" applyAlignment="1">
      <alignment vertical="center"/>
    </xf>
    <xf numFmtId="0" fontId="0" fillId="0" borderId="20" xfId="0" applyBorder="1" applyAlignment="1">
      <alignment horizontal="left" vertical="center"/>
    </xf>
    <xf numFmtId="0" fontId="0" fillId="0" borderId="21" xfId="0" applyBorder="1" applyAlignment="1">
      <alignment horizontal="left" vertical="center"/>
    </xf>
    <xf numFmtId="0" fontId="4" fillId="0" borderId="0" xfId="0" applyFont="1" applyBorder="1" applyAlignment="1">
      <alignment vertical="top"/>
    </xf>
    <xf numFmtId="0" fontId="4" fillId="0" borderId="0" xfId="0" applyFont="1" applyBorder="1" applyAlignment="1">
      <alignment vertical="center"/>
    </xf>
    <xf numFmtId="0" fontId="0" fillId="0" borderId="0" xfId="0" applyBorder="1" applyAlignment="1">
      <alignment horizontal="center" vertical="center"/>
    </xf>
    <xf numFmtId="0" fontId="0" fillId="0" borderId="14" xfId="0" applyBorder="1" applyAlignment="1">
      <alignment vertical="center" wrapText="1"/>
    </xf>
    <xf numFmtId="0" fontId="0" fillId="0" borderId="7" xfId="0" applyBorder="1" applyAlignment="1">
      <alignment vertical="center" wrapText="1"/>
    </xf>
    <xf numFmtId="0" fontId="8" fillId="0" borderId="6" xfId="0" applyFont="1" applyBorder="1" applyAlignment="1">
      <alignment vertical="center"/>
    </xf>
    <xf numFmtId="0" fontId="8" fillId="0" borderId="7" xfId="0" applyFont="1" applyBorder="1" applyAlignment="1">
      <alignment horizontal="center" vertical="center"/>
    </xf>
    <xf numFmtId="0" fontId="8" fillId="0" borderId="8" xfId="0" applyFont="1" applyBorder="1" applyAlignment="1">
      <alignment vertical="center"/>
    </xf>
    <xf numFmtId="0" fontId="8" fillId="0" borderId="6" xfId="0" applyFont="1" applyBorder="1" applyAlignment="1">
      <alignment horizontal="left" vertical="center"/>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vertical="center"/>
    </xf>
    <xf numFmtId="0" fontId="8" fillId="0" borderId="0" xfId="0" applyFont="1" applyBorder="1" applyAlignment="1">
      <alignment vertical="top"/>
    </xf>
    <xf numFmtId="0" fontId="8" fillId="0" borderId="7" xfId="0" applyFont="1" applyBorder="1" applyAlignment="1">
      <alignment vertical="top"/>
    </xf>
    <xf numFmtId="0" fontId="8" fillId="0" borderId="6" xfId="0" applyFont="1" applyBorder="1" applyAlignment="1">
      <alignment vertical="top"/>
    </xf>
    <xf numFmtId="0" fontId="8" fillId="0" borderId="0" xfId="0" applyFont="1" applyAlignment="1">
      <alignment horizontal="left" vertical="center"/>
    </xf>
    <xf numFmtId="0" fontId="8" fillId="0" borderId="18" xfId="0" applyFont="1" applyFill="1" applyBorder="1" applyAlignment="1">
      <alignment horizontal="left" vertical="center" wrapText="1"/>
    </xf>
    <xf numFmtId="0" fontId="0" fillId="0" borderId="19" xfId="0" applyFill="1" applyBorder="1" applyAlignment="1">
      <alignment horizontal="center" vertical="center"/>
    </xf>
    <xf numFmtId="0" fontId="8" fillId="0" borderId="20" xfId="0" applyFont="1" applyFill="1" applyBorder="1" applyAlignment="1">
      <alignment vertical="center"/>
    </xf>
    <xf numFmtId="0" fontId="0" fillId="0" borderId="20" xfId="0" applyFont="1" applyFill="1" applyBorder="1" applyAlignment="1">
      <alignment horizontal="center" vertical="center"/>
    </xf>
    <xf numFmtId="0" fontId="85" fillId="0" borderId="20" xfId="0" applyFont="1" applyFill="1" applyBorder="1" applyAlignment="1">
      <alignment vertical="center"/>
    </xf>
    <xf numFmtId="0" fontId="8" fillId="0" borderId="0" xfId="0" applyFont="1" applyFill="1" applyBorder="1" applyAlignment="1">
      <alignment vertical="center"/>
    </xf>
    <xf numFmtId="0" fontId="87" fillId="0" borderId="20" xfId="0" applyFont="1" applyFill="1" applyBorder="1" applyAlignment="1">
      <alignment vertical="center"/>
    </xf>
    <xf numFmtId="0" fontId="0" fillId="0" borderId="20" xfId="0" applyFont="1" applyFill="1" applyBorder="1" applyAlignment="1">
      <alignment horizontal="left" vertical="center"/>
    </xf>
    <xf numFmtId="0" fontId="0" fillId="0" borderId="21" xfId="0" applyFill="1" applyBorder="1" applyAlignment="1">
      <alignment horizontal="left" vertical="center"/>
    </xf>
    <xf numFmtId="0" fontId="8" fillId="0" borderId="23" xfId="0" applyFont="1" applyBorder="1" applyAlignment="1">
      <alignment vertical="center"/>
    </xf>
    <xf numFmtId="0" fontId="8" fillId="0" borderId="24" xfId="0" applyFont="1" applyBorder="1" applyAlignment="1">
      <alignment horizontal="center" vertical="center"/>
    </xf>
    <xf numFmtId="0" fontId="8" fillId="0" borderId="25" xfId="0" applyFont="1" applyBorder="1" applyAlignment="1">
      <alignment vertical="center"/>
    </xf>
    <xf numFmtId="0" fontId="8" fillId="0" borderId="23" xfId="0" applyFont="1" applyBorder="1" applyAlignment="1">
      <alignment horizontal="left" vertical="center"/>
    </xf>
    <xf numFmtId="0" fontId="8" fillId="0" borderId="24" xfId="0" applyFont="1" applyBorder="1" applyAlignment="1">
      <alignment vertical="center" wrapText="1"/>
    </xf>
    <xf numFmtId="0" fontId="8" fillId="0" borderId="23" xfId="0" applyFont="1" applyBorder="1" applyAlignment="1">
      <alignment horizontal="left" vertical="center" wrapText="1"/>
    </xf>
    <xf numFmtId="0" fontId="8" fillId="0" borderId="24" xfId="0" applyFont="1" applyBorder="1" applyAlignment="1">
      <alignment vertical="center"/>
    </xf>
    <xf numFmtId="0" fontId="8" fillId="0" borderId="26" xfId="0" applyFont="1" applyFill="1" applyBorder="1" applyAlignment="1">
      <alignment horizontal="left" vertical="center" wrapText="1"/>
    </xf>
    <xf numFmtId="0" fontId="0" fillId="0" borderId="27" xfId="0" applyFill="1" applyBorder="1" applyAlignment="1">
      <alignment horizontal="center" vertical="center"/>
    </xf>
    <xf numFmtId="0" fontId="8" fillId="0" borderId="28" xfId="0" applyFont="1" applyFill="1" applyBorder="1" applyAlignment="1">
      <alignment vertical="center"/>
    </xf>
    <xf numFmtId="0" fontId="0" fillId="0" borderId="28" xfId="0" applyFont="1" applyFill="1" applyBorder="1" applyAlignment="1">
      <alignment horizontal="center" vertical="center"/>
    </xf>
    <xf numFmtId="0" fontId="85" fillId="0" borderId="28" xfId="0" applyFont="1" applyFill="1" applyBorder="1" applyAlignment="1">
      <alignment vertical="center"/>
    </xf>
    <xf numFmtId="0" fontId="8" fillId="0" borderId="30" xfId="0" applyFont="1" applyFill="1" applyBorder="1" applyAlignment="1">
      <alignment vertical="center"/>
    </xf>
    <xf numFmtId="0" fontId="87" fillId="0" borderId="28" xfId="0" applyFont="1" applyFill="1" applyBorder="1" applyAlignment="1">
      <alignment vertical="center"/>
    </xf>
    <xf numFmtId="0" fontId="0" fillId="0" borderId="28" xfId="0" applyFont="1" applyFill="1" applyBorder="1" applyAlignment="1">
      <alignment horizontal="left" vertical="center"/>
    </xf>
    <xf numFmtId="0" fontId="0" fillId="0" borderId="29" xfId="0" applyFill="1" applyBorder="1" applyAlignment="1">
      <alignment horizontal="left" vertical="center"/>
    </xf>
    <xf numFmtId="0" fontId="8" fillId="0" borderId="30" xfId="0" applyFont="1" applyBorder="1" applyAlignment="1">
      <alignment vertical="top"/>
    </xf>
    <xf numFmtId="0" fontId="8" fillId="0" borderId="24" xfId="0" applyFont="1" applyBorder="1" applyAlignment="1">
      <alignment vertical="top"/>
    </xf>
    <xf numFmtId="0" fontId="8" fillId="0" borderId="23" xfId="0" applyFont="1" applyBorder="1" applyAlignment="1">
      <alignment vertical="top"/>
    </xf>
    <xf numFmtId="0" fontId="8" fillId="0" borderId="0" xfId="0" applyFont="1" applyBorder="1" applyAlignment="1">
      <alignment vertical="center"/>
    </xf>
    <xf numFmtId="0" fontId="8" fillId="0" borderId="0" xfId="0" applyFont="1" applyAlignment="1">
      <alignment vertical="center"/>
    </xf>
    <xf numFmtId="0" fontId="8" fillId="0" borderId="0" xfId="23" applyFont="1" applyAlignment="1">
      <alignment horizontal="left" vertical="center"/>
    </xf>
    <xf numFmtId="0" fontId="8" fillId="0" borderId="0" xfId="23" applyFont="1" applyAlignment="1">
      <alignment horizontal="center" vertical="center"/>
    </xf>
    <xf numFmtId="0" fontId="8" fillId="0" borderId="0" xfId="23" applyFont="1" applyFill="1" applyAlignment="1">
      <alignment horizontal="left" vertical="center"/>
    </xf>
    <xf numFmtId="0" fontId="8" fillId="0" borderId="0" xfId="23" applyFont="1" applyFill="1" applyAlignment="1">
      <alignment horizontal="center" vertical="center"/>
    </xf>
    <xf numFmtId="0" fontId="8" fillId="0" borderId="0" xfId="23" applyFont="1" applyFill="1" applyAlignment="1"/>
    <xf numFmtId="0" fontId="8" fillId="0" borderId="0" xfId="23" applyFont="1" applyFill="1" applyAlignment="1">
      <alignment vertical="center"/>
    </xf>
    <xf numFmtId="0" fontId="23" fillId="0" borderId="0" xfId="23" applyFill="1" applyAlignment="1">
      <alignment horizontal="left" vertical="center"/>
    </xf>
    <xf numFmtId="0" fontId="88" fillId="0" borderId="0" xfId="23" applyFont="1" applyFill="1" applyAlignment="1">
      <alignment horizontal="left" vertical="center"/>
    </xf>
    <xf numFmtId="0" fontId="8" fillId="0" borderId="0" xfId="23" applyFont="1" applyFill="1" applyAlignment="1">
      <alignment horizontal="center"/>
    </xf>
    <xf numFmtId="0" fontId="23" fillId="0" borderId="0" xfId="23" applyFill="1" applyAlignment="1"/>
    <xf numFmtId="0" fontId="23" fillId="0" borderId="0" xfId="23" applyFill="1" applyAlignment="1">
      <alignment horizontal="center" vertical="center"/>
    </xf>
    <xf numFmtId="0" fontId="8" fillId="0" borderId="0" xfId="23" applyFont="1" applyFill="1" applyAlignment="1">
      <alignment vertical="top"/>
    </xf>
    <xf numFmtId="0" fontId="8" fillId="0" borderId="0" xfId="23" applyFont="1" applyFill="1" applyAlignment="1">
      <alignment horizontal="left" vertical="top"/>
    </xf>
    <xf numFmtId="0" fontId="89" fillId="0" borderId="0" xfId="23" applyFont="1" applyFill="1" applyAlignment="1">
      <alignment horizontal="left" vertical="center"/>
    </xf>
    <xf numFmtId="0" fontId="23" fillId="0" borderId="0" xfId="23" applyFont="1" applyFill="1" applyAlignment="1"/>
    <xf numFmtId="0" fontId="89" fillId="0" borderId="0" xfId="23" applyFont="1" applyFill="1" applyAlignment="1">
      <alignment horizontal="center" vertical="center"/>
    </xf>
    <xf numFmtId="0" fontId="23" fillId="0" borderId="0" xfId="23" applyFont="1" applyFill="1" applyAlignment="1">
      <alignment horizontal="left" vertical="center"/>
    </xf>
    <xf numFmtId="0" fontId="85" fillId="0" borderId="0" xfId="23" applyFont="1" applyFill="1" applyAlignment="1">
      <alignment horizontal="left" vertical="center"/>
    </xf>
    <xf numFmtId="0" fontId="8" fillId="0" borderId="0" xfId="23" applyFont="1" applyFill="1" applyAlignment="1">
      <alignment horizontal="left" vertical="center" wrapText="1"/>
    </xf>
    <xf numFmtId="0" fontId="53" fillId="0" borderId="32" xfId="22" applyBorder="1" applyAlignment="1">
      <alignment horizontal="center" vertical="center"/>
    </xf>
    <xf numFmtId="0" fontId="53" fillId="0" borderId="25" xfId="22" applyBorder="1" applyAlignment="1">
      <alignment horizontal="center" vertical="center"/>
    </xf>
    <xf numFmtId="0" fontId="53" fillId="0" borderId="8" xfId="22" applyBorder="1" applyAlignment="1">
      <alignment horizontal="center" vertical="center"/>
    </xf>
    <xf numFmtId="0" fontId="53" fillId="0" borderId="31" xfId="22" applyBorder="1">
      <alignment vertical="center"/>
    </xf>
    <xf numFmtId="0" fontId="53" fillId="0" borderId="23" xfId="22" applyBorder="1">
      <alignment vertical="center"/>
    </xf>
    <xf numFmtId="0" fontId="53" fillId="0" borderId="7" xfId="22" applyBorder="1" applyAlignment="1">
      <alignment horizontal="center" vertical="center"/>
    </xf>
    <xf numFmtId="0" fontId="53" fillId="0" borderId="31" xfId="22" applyBorder="1" applyAlignment="1">
      <alignment vertical="top" wrapText="1"/>
    </xf>
    <xf numFmtId="0" fontId="53" fillId="0" borderId="6" xfId="22" applyBorder="1" applyAlignment="1">
      <alignment vertical="top"/>
    </xf>
    <xf numFmtId="0" fontId="53" fillId="0" borderId="23" xfId="22" applyBorder="1" applyAlignment="1">
      <alignment vertical="top"/>
    </xf>
    <xf numFmtId="0" fontId="53" fillId="0" borderId="32" xfId="22" applyFont="1" applyBorder="1" applyAlignment="1">
      <alignment vertical="top" wrapText="1"/>
    </xf>
    <xf numFmtId="0" fontId="53" fillId="0" borderId="8" xfId="22" applyBorder="1" applyAlignment="1">
      <alignment vertical="top" wrapText="1"/>
    </xf>
    <xf numFmtId="0" fontId="53" fillId="0" borderId="25" xfId="22" applyBorder="1" applyAlignment="1">
      <alignment vertical="top" wrapText="1"/>
    </xf>
    <xf numFmtId="0" fontId="53" fillId="0" borderId="8" xfId="22" applyBorder="1">
      <alignment vertical="center"/>
    </xf>
    <xf numFmtId="0" fontId="53" fillId="0" borderId="25" xfId="22" applyBorder="1">
      <alignment vertical="center"/>
    </xf>
    <xf numFmtId="0" fontId="53" fillId="0" borderId="0" xfId="22" applyBorder="1" applyAlignment="1">
      <alignment vertical="center" wrapText="1"/>
    </xf>
    <xf numFmtId="0" fontId="53" fillId="0" borderId="30" xfId="22" applyBorder="1" applyAlignment="1">
      <alignment vertical="center" wrapText="1"/>
    </xf>
    <xf numFmtId="0" fontId="53" fillId="0" borderId="31" xfId="22" applyBorder="1" applyAlignment="1">
      <alignment vertical="center" wrapText="1"/>
    </xf>
    <xf numFmtId="0" fontId="53" fillId="0" borderId="23" xfId="22" applyBorder="1" applyAlignment="1">
      <alignment vertical="center" wrapText="1"/>
    </xf>
    <xf numFmtId="0" fontId="53" fillId="0" borderId="13" xfId="22" applyBorder="1">
      <alignment vertical="center"/>
    </xf>
    <xf numFmtId="0" fontId="53" fillId="0" borderId="0" xfId="22" applyBorder="1">
      <alignment vertical="center"/>
    </xf>
    <xf numFmtId="0" fontId="37" fillId="0" borderId="0" xfId="7" applyFont="1" applyAlignment="1">
      <alignment horizontal="center" vertical="center" wrapText="1"/>
    </xf>
    <xf numFmtId="0" fontId="37" fillId="0" borderId="0" xfId="7" applyFont="1" applyAlignment="1">
      <alignment horizontal="center" vertical="center"/>
    </xf>
    <xf numFmtId="0" fontId="38" fillId="6" borderId="1" xfId="8" applyFont="1" applyFill="1" applyBorder="1" applyAlignment="1">
      <alignment horizontal="center" vertical="center"/>
    </xf>
    <xf numFmtId="0" fontId="38" fillId="6" borderId="3" xfId="8" applyFont="1" applyFill="1" applyBorder="1" applyAlignment="1">
      <alignment horizontal="center" vertical="center"/>
    </xf>
    <xf numFmtId="0" fontId="38" fillId="6" borderId="2" xfId="8" applyFont="1" applyFill="1" applyBorder="1" applyAlignment="1">
      <alignment horizontal="center" vertical="center"/>
    </xf>
    <xf numFmtId="0" fontId="38" fillId="0" borderId="31" xfId="8" applyFont="1" applyBorder="1" applyAlignment="1">
      <alignment horizontal="center" vertical="center" wrapText="1"/>
    </xf>
    <xf numFmtId="0" fontId="38" fillId="0" borderId="14" xfId="8" applyFont="1" applyBorder="1" applyAlignment="1">
      <alignment horizontal="center" vertical="center" wrapText="1"/>
    </xf>
    <xf numFmtId="0" fontId="38" fillId="0" borderId="6" xfId="8" applyFont="1" applyBorder="1" applyAlignment="1">
      <alignment horizontal="center" vertical="center" wrapText="1"/>
    </xf>
    <xf numFmtId="0" fontId="38" fillId="0" borderId="7" xfId="8" applyFont="1" applyBorder="1" applyAlignment="1">
      <alignment horizontal="center" vertical="center" wrapText="1"/>
    </xf>
    <xf numFmtId="0" fontId="68" fillId="0" borderId="73" xfId="8" applyFont="1" applyBorder="1" applyAlignment="1">
      <alignment horizontal="left" vertical="center" wrapText="1"/>
    </xf>
    <xf numFmtId="0" fontId="68" fillId="0" borderId="74" xfId="8" applyFont="1" applyBorder="1" applyAlignment="1">
      <alignment horizontal="left" vertical="center" wrapText="1"/>
    </xf>
    <xf numFmtId="0" fontId="40" fillId="0" borderId="76" xfId="8" applyFont="1" applyBorder="1" applyAlignment="1">
      <alignment horizontal="left" vertical="center"/>
    </xf>
    <xf numFmtId="0" fontId="40" fillId="0" borderId="71" xfId="8" applyFont="1" applyBorder="1" applyAlignment="1">
      <alignment horizontal="left" vertical="center"/>
    </xf>
    <xf numFmtId="0" fontId="40" fillId="0" borderId="76" xfId="8" applyFont="1" applyBorder="1" applyAlignment="1">
      <alignment horizontal="left" vertical="center" shrinkToFit="1"/>
    </xf>
    <xf numFmtId="0" fontId="68" fillId="0" borderId="71" xfId="8" applyFont="1" applyBorder="1" applyAlignment="1">
      <alignment horizontal="left" vertical="center" shrinkToFit="1"/>
    </xf>
    <xf numFmtId="0" fontId="38" fillId="0" borderId="77" xfId="8" applyFont="1" applyBorder="1" applyAlignment="1">
      <alignment horizontal="center" vertical="center"/>
    </xf>
    <xf numFmtId="0" fontId="38" fillId="0" borderId="79" xfId="8" applyFont="1" applyBorder="1" applyAlignment="1">
      <alignment horizontal="center" vertical="center"/>
    </xf>
    <xf numFmtId="0" fontId="38" fillId="0" borderId="80" xfId="8" applyFont="1" applyBorder="1" applyAlignment="1">
      <alignment horizontal="center" vertical="center"/>
    </xf>
    <xf numFmtId="0" fontId="38" fillId="0" borderId="78" xfId="8" applyFont="1" applyBorder="1" applyAlignment="1">
      <alignment horizontal="center" vertical="center"/>
    </xf>
    <xf numFmtId="0" fontId="38" fillId="0" borderId="8" xfId="8" applyFont="1" applyBorder="1" applyAlignment="1">
      <alignment horizontal="center" vertical="center"/>
    </xf>
    <xf numFmtId="0" fontId="38" fillId="0" borderId="69" xfId="8" applyFont="1" applyBorder="1" applyAlignment="1">
      <alignment horizontal="center" vertical="center"/>
    </xf>
    <xf numFmtId="0" fontId="42" fillId="0" borderId="78" xfId="8" applyFont="1" applyBorder="1" applyAlignment="1">
      <alignment horizontal="left" vertical="center" wrapText="1"/>
    </xf>
    <xf numFmtId="0" fontId="42" fillId="0" borderId="8" xfId="8" applyFont="1" applyBorder="1" applyAlignment="1">
      <alignment horizontal="left" vertical="center" wrapText="1"/>
    </xf>
    <xf numFmtId="0" fontId="42" fillId="0" borderId="69" xfId="8" applyFont="1" applyBorder="1" applyAlignment="1">
      <alignment horizontal="left" vertical="center" wrapText="1"/>
    </xf>
    <xf numFmtId="0" fontId="68" fillId="0" borderId="60" xfId="8" applyFont="1" applyBorder="1" applyAlignment="1">
      <alignment horizontal="left" vertical="center" wrapText="1"/>
    </xf>
    <xf numFmtId="0" fontId="68" fillId="0" borderId="75" xfId="8" applyFont="1" applyBorder="1" applyAlignment="1">
      <alignment horizontal="left" vertical="center" wrapText="1"/>
    </xf>
    <xf numFmtId="0" fontId="40" fillId="0" borderId="76" xfId="8" applyFont="1" applyBorder="1" applyAlignment="1">
      <alignment horizontal="left" vertical="center" wrapText="1"/>
    </xf>
    <xf numFmtId="0" fontId="40" fillId="0" borderId="71" xfId="8" applyFont="1" applyBorder="1" applyAlignment="1">
      <alignment horizontal="left" vertical="center" wrapText="1"/>
    </xf>
    <xf numFmtId="0" fontId="40" fillId="0" borderId="84" xfId="12" applyFont="1" applyBorder="1" applyAlignment="1">
      <alignment horizontal="center" vertical="center"/>
    </xf>
    <xf numFmtId="0" fontId="40" fillId="0" borderId="85" xfId="7" applyFont="1" applyBorder="1" applyAlignment="1">
      <alignment horizontal="center" vertical="center"/>
    </xf>
    <xf numFmtId="0" fontId="40" fillId="0" borderId="86" xfId="7" applyFont="1" applyBorder="1" applyAlignment="1">
      <alignment horizontal="center" vertical="center"/>
    </xf>
    <xf numFmtId="0" fontId="38" fillId="0" borderId="87" xfId="7" applyFont="1" applyBorder="1" applyAlignment="1">
      <alignment horizontal="left" vertical="center" wrapText="1"/>
    </xf>
    <xf numFmtId="0" fontId="38" fillId="0" borderId="7" xfId="7" applyFont="1" applyBorder="1" applyAlignment="1">
      <alignment horizontal="left" vertical="center" wrapText="1"/>
    </xf>
    <xf numFmtId="0" fontId="38" fillId="0" borderId="77" xfId="7" applyFont="1" applyBorder="1" applyAlignment="1">
      <alignment horizontal="center" vertical="center" wrapText="1"/>
    </xf>
    <xf numFmtId="0" fontId="38" fillId="0" borderId="79" xfId="7" applyFont="1" applyBorder="1" applyAlignment="1">
      <alignment horizontal="center" vertical="center" wrapText="1"/>
    </xf>
    <xf numFmtId="0" fontId="40" fillId="0" borderId="60" xfId="12" applyFont="1" applyBorder="1" applyAlignment="1">
      <alignment horizontal="left" vertical="center" wrapText="1"/>
    </xf>
    <xf numFmtId="0" fontId="40" fillId="0" borderId="75" xfId="12" applyFont="1" applyBorder="1" applyAlignment="1">
      <alignment horizontal="left" vertical="center" wrapText="1"/>
    </xf>
    <xf numFmtId="0" fontId="40" fillId="0" borderId="89" xfId="10" applyFont="1" applyBorder="1" applyAlignment="1">
      <alignment horizontal="left" vertical="center" wrapText="1"/>
    </xf>
    <xf numFmtId="0" fontId="40" fillId="0" borderId="85" xfId="15" applyFont="1" applyBorder="1" applyAlignment="1">
      <alignment horizontal="left" vertical="center" wrapText="1"/>
    </xf>
    <xf numFmtId="0" fontId="40" fillId="0" borderId="86" xfId="15" applyFont="1" applyBorder="1" applyAlignment="1">
      <alignment horizontal="left" vertical="center" wrapText="1"/>
    </xf>
    <xf numFmtId="0" fontId="40" fillId="0" borderId="210" xfId="15" applyFont="1" applyBorder="1" applyAlignment="1">
      <alignment horizontal="left" vertical="center" wrapText="1"/>
    </xf>
    <xf numFmtId="0" fontId="40" fillId="0" borderId="211" xfId="15" applyFont="1" applyBorder="1" applyAlignment="1">
      <alignment horizontal="left" vertical="center" wrapText="1"/>
    </xf>
    <xf numFmtId="0" fontId="38" fillId="0" borderId="90" xfId="7" applyFont="1" applyFill="1" applyBorder="1" applyAlignment="1">
      <alignment horizontal="left" vertical="center" wrapText="1"/>
    </xf>
    <xf numFmtId="0" fontId="38" fillId="0" borderId="91" xfId="7" applyFont="1" applyFill="1" applyBorder="1" applyAlignment="1">
      <alignment horizontal="left" vertical="center" wrapText="1"/>
    </xf>
    <xf numFmtId="0" fontId="38" fillId="0" borderId="80" xfId="7" applyFont="1" applyBorder="1" applyAlignment="1">
      <alignment horizontal="center" vertical="center" wrapText="1"/>
    </xf>
    <xf numFmtId="0" fontId="38" fillId="0" borderId="90" xfId="7" applyFont="1" applyBorder="1" applyAlignment="1">
      <alignment vertical="center" wrapText="1"/>
    </xf>
    <xf numFmtId="0" fontId="38" fillId="0" borderId="91" xfId="7" applyFont="1" applyBorder="1" applyAlignment="1">
      <alignment vertical="center" wrapText="1"/>
    </xf>
    <xf numFmtId="0" fontId="38" fillId="0" borderId="94" xfId="13" applyFont="1" applyBorder="1" applyAlignment="1">
      <alignment horizontal="center" vertical="center" wrapText="1"/>
    </xf>
    <xf numFmtId="0" fontId="38" fillId="0" borderId="95" xfId="13" applyFont="1" applyBorder="1" applyAlignment="1">
      <alignment horizontal="center" vertical="center" wrapText="1"/>
    </xf>
    <xf numFmtId="0" fontId="40" fillId="0" borderId="76" xfId="7" applyFont="1" applyBorder="1" applyAlignment="1">
      <alignment vertical="center" wrapText="1"/>
    </xf>
    <xf numFmtId="0" fontId="40" fillId="0" borderId="71" xfId="7" applyFont="1" applyBorder="1" applyAlignment="1">
      <alignment vertical="center" wrapText="1"/>
    </xf>
    <xf numFmtId="0" fontId="38" fillId="0" borderId="93" xfId="7" applyFont="1" applyBorder="1" applyAlignment="1">
      <alignment vertical="center" wrapText="1"/>
    </xf>
    <xf numFmtId="0" fontId="38" fillId="0" borderId="96" xfId="9" applyFont="1" applyFill="1" applyBorder="1" applyAlignment="1">
      <alignment horizontal="center" vertical="center" wrapText="1"/>
    </xf>
    <xf numFmtId="0" fontId="40" fillId="0" borderId="60" xfId="15" applyFont="1" applyBorder="1" applyAlignment="1">
      <alignment horizontal="left" vertical="center" wrapText="1"/>
    </xf>
    <xf numFmtId="0" fontId="40" fillId="0" borderId="75" xfId="15" applyFont="1" applyBorder="1" applyAlignment="1">
      <alignment horizontal="left" vertical="center" wrapText="1"/>
    </xf>
    <xf numFmtId="0" fontId="40" fillId="0" borderId="76" xfId="14" applyFont="1" applyBorder="1" applyAlignment="1">
      <alignment vertical="center" wrapText="1"/>
    </xf>
    <xf numFmtId="0" fontId="40" fillId="0" borderId="71" xfId="14" applyFont="1" applyBorder="1" applyAlignment="1">
      <alignment vertical="center" wrapText="1"/>
    </xf>
    <xf numFmtId="0" fontId="40" fillId="2" borderId="76" xfId="7" applyFont="1" applyFill="1" applyBorder="1" applyAlignment="1">
      <alignment horizontal="left" vertical="center" wrapText="1"/>
    </xf>
    <xf numFmtId="0" fontId="40" fillId="2" borderId="71" xfId="7" applyFont="1" applyFill="1" applyBorder="1" applyAlignment="1">
      <alignment horizontal="left" vertical="center" wrapText="1"/>
    </xf>
    <xf numFmtId="0" fontId="40" fillId="2" borderId="60" xfId="14" applyFont="1" applyFill="1" applyBorder="1" applyAlignment="1">
      <alignment horizontal="left" vertical="center" wrapText="1"/>
    </xf>
    <xf numFmtId="0" fontId="45" fillId="2" borderId="75" xfId="13" applyFont="1" applyFill="1" applyBorder="1" applyAlignment="1">
      <alignment vertical="center"/>
    </xf>
    <xf numFmtId="0" fontId="40" fillId="0" borderId="76" xfId="7" applyFont="1" applyFill="1" applyBorder="1" applyAlignment="1">
      <alignment horizontal="left" vertical="center" wrapText="1"/>
    </xf>
    <xf numFmtId="0" fontId="40" fillId="0" borderId="71" xfId="7" applyFont="1" applyFill="1" applyBorder="1" applyAlignment="1">
      <alignment horizontal="left" vertical="center" wrapText="1"/>
    </xf>
    <xf numFmtId="0" fontId="38" fillId="0" borderId="93" xfId="7" applyFont="1" applyFill="1" applyBorder="1" applyAlignment="1">
      <alignment horizontal="left" vertical="center" wrapText="1"/>
    </xf>
    <xf numFmtId="0" fontId="38" fillId="0" borderId="90" xfId="9" applyFont="1" applyBorder="1" applyAlignment="1">
      <alignment horizontal="left" vertical="center" wrapText="1"/>
    </xf>
    <xf numFmtId="0" fontId="38" fillId="0" borderId="93" xfId="9" applyFont="1" applyBorder="1" applyAlignment="1">
      <alignment horizontal="left" vertical="center" wrapText="1"/>
    </xf>
    <xf numFmtId="0" fontId="38" fillId="0" borderId="94" xfId="15" applyFont="1" applyBorder="1" applyAlignment="1">
      <alignment horizontal="center" vertical="center" wrapText="1"/>
    </xf>
    <xf numFmtId="0" fontId="38" fillId="0" borderId="96" xfId="15" applyFont="1" applyBorder="1" applyAlignment="1">
      <alignment horizontal="center" vertical="center" wrapText="1"/>
    </xf>
    <xf numFmtId="0" fontId="38" fillId="0" borderId="95" xfId="15" applyFont="1" applyBorder="1" applyAlignment="1">
      <alignment horizontal="center" vertical="center" wrapText="1"/>
    </xf>
    <xf numFmtId="0" fontId="1" fillId="0" borderId="71" xfId="13" applyFont="1" applyBorder="1" applyAlignment="1">
      <alignment horizontal="left" vertical="center" wrapText="1"/>
    </xf>
    <xf numFmtId="0" fontId="71" fillId="0" borderId="71" xfId="13" applyFont="1" applyBorder="1" applyAlignment="1">
      <alignment horizontal="left" vertical="center" wrapText="1"/>
    </xf>
    <xf numFmtId="0" fontId="38" fillId="0" borderId="90" xfId="9" applyFont="1" applyBorder="1" applyAlignment="1">
      <alignment vertical="center" wrapText="1"/>
    </xf>
    <xf numFmtId="0" fontId="38" fillId="0" borderId="93" xfId="9" applyFont="1" applyBorder="1" applyAlignment="1">
      <alignment vertical="center" wrapText="1"/>
    </xf>
    <xf numFmtId="0" fontId="38" fillId="0" borderId="91" xfId="9" applyFont="1" applyBorder="1" applyAlignment="1">
      <alignment vertical="center" wrapText="1"/>
    </xf>
    <xf numFmtId="0" fontId="40" fillId="0" borderId="76" xfId="15" applyFont="1" applyFill="1" applyBorder="1" applyAlignment="1">
      <alignment horizontal="left" vertical="center" shrinkToFit="1"/>
    </xf>
    <xf numFmtId="0" fontId="40" fillId="0" borderId="71" xfId="15" applyFont="1" applyFill="1" applyBorder="1" applyAlignment="1">
      <alignment horizontal="left" vertical="center" shrinkToFit="1"/>
    </xf>
    <xf numFmtId="0" fontId="38" fillId="0" borderId="7" xfId="7" applyFont="1" applyBorder="1" applyAlignment="1">
      <alignment vertical="center" wrapText="1"/>
    </xf>
    <xf numFmtId="0" fontId="38" fillId="0" borderId="101" xfId="13" applyFont="1" applyFill="1" applyBorder="1" applyAlignment="1">
      <alignment vertical="center" wrapText="1"/>
    </xf>
    <xf numFmtId="0" fontId="40" fillId="0" borderId="30" xfId="13" applyFont="1" applyFill="1" applyBorder="1" applyAlignment="1">
      <alignment horizontal="left" vertical="center" wrapText="1"/>
    </xf>
    <xf numFmtId="0" fontId="40" fillId="0" borderId="24" xfId="13" applyFont="1" applyFill="1" applyBorder="1" applyAlignment="1">
      <alignment horizontal="left" vertical="center" wrapText="1"/>
    </xf>
    <xf numFmtId="0" fontId="4" fillId="0" borderId="20" xfId="0" applyFont="1" applyBorder="1" applyAlignment="1">
      <alignment horizontal="left" vertical="center"/>
    </xf>
    <xf numFmtId="0" fontId="4" fillId="0" borderId="18" xfId="0" applyFont="1" applyBorder="1" applyAlignment="1">
      <alignment horizontal="left" vertical="center" wrapText="1" shrinkToFit="1"/>
    </xf>
    <xf numFmtId="0" fontId="4" fillId="0" borderId="20" xfId="0" applyFont="1" applyBorder="1" applyAlignment="1">
      <alignment horizontal="center" vertical="center" wrapText="1"/>
    </xf>
    <xf numFmtId="0" fontId="2" fillId="2" borderId="0" xfId="1" applyFont="1" applyFill="1" applyAlignment="1">
      <alignment horizontal="center" vertical="center"/>
    </xf>
    <xf numFmtId="0" fontId="4" fillId="2" borderId="1" xfId="1" applyFont="1" applyFill="1" applyBorder="1" applyAlignment="1">
      <alignment horizontal="center" vertical="center"/>
    </xf>
    <xf numFmtId="0" fontId="4" fillId="2" borderId="2" xfId="1" applyFont="1" applyFill="1" applyBorder="1" applyAlignment="1">
      <alignment horizontal="center" vertical="center"/>
    </xf>
    <xf numFmtId="0" fontId="4" fillId="2" borderId="3" xfId="1" applyFont="1" applyFill="1" applyBorder="1" applyAlignment="1">
      <alignment horizontal="center" vertical="center"/>
    </xf>
    <xf numFmtId="0" fontId="1" fillId="2" borderId="1" xfId="1" applyFont="1" applyFill="1" applyBorder="1" applyAlignment="1">
      <alignment horizontal="center" vertical="center"/>
    </xf>
    <xf numFmtId="0" fontId="1" fillId="2" borderId="3" xfId="1" applyFont="1" applyFill="1" applyBorder="1" applyAlignment="1">
      <alignment horizontal="center" vertical="center"/>
    </xf>
    <xf numFmtId="0" fontId="8" fillId="0" borderId="0" xfId="23" applyFont="1" applyFill="1" applyAlignment="1">
      <alignment horizontal="left" vertical="center" wrapText="1"/>
    </xf>
    <xf numFmtId="0" fontId="8" fillId="0" borderId="0" xfId="23" applyFont="1" applyFill="1" applyAlignment="1">
      <alignment vertical="center" wrapText="1"/>
    </xf>
    <xf numFmtId="0" fontId="8" fillId="0" borderId="0" xfId="23" applyFont="1" applyFill="1" applyAlignment="1">
      <alignment horizontal="left" vertical="center"/>
    </xf>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0" xfId="1" applyFont="1" applyAlignment="1">
      <alignment horizontal="center" vertical="center"/>
    </xf>
    <xf numFmtId="0" fontId="4" fillId="0" borderId="0" xfId="1" applyFont="1" applyAlignment="1">
      <alignment horizontal="right" vertical="center"/>
    </xf>
    <xf numFmtId="0" fontId="4" fillId="0" borderId="32" xfId="1" applyFont="1" applyBorder="1" applyAlignment="1">
      <alignment horizontal="center" vertical="center" textRotation="255" wrapText="1"/>
    </xf>
    <xf numFmtId="0" fontId="4" fillId="0" borderId="8" xfId="1" applyFont="1" applyBorder="1" applyAlignment="1">
      <alignment horizontal="center" vertical="center" textRotation="255" wrapText="1"/>
    </xf>
    <xf numFmtId="0" fontId="4" fillId="0" borderId="25" xfId="1" applyFont="1" applyBorder="1" applyAlignment="1">
      <alignment horizontal="center" vertical="center" textRotation="255" wrapText="1"/>
    </xf>
    <xf numFmtId="0" fontId="4" fillId="0" borderId="31" xfId="1" applyFont="1" applyBorder="1" applyAlignment="1">
      <alignment horizontal="left" vertical="center" wrapText="1"/>
    </xf>
    <xf numFmtId="0" fontId="4" fillId="0" borderId="13" xfId="1" applyFont="1" applyBorder="1" applyAlignment="1">
      <alignment horizontal="left" vertical="center" wrapText="1"/>
    </xf>
    <xf numFmtId="0" fontId="1" fillId="0" borderId="13" xfId="1" applyBorder="1" applyAlignment="1">
      <alignment horizontal="left" vertical="center" wrapText="1"/>
    </xf>
    <xf numFmtId="0" fontId="4" fillId="0" borderId="34" xfId="1" applyFont="1" applyBorder="1" applyAlignment="1">
      <alignment horizontal="left" vertical="center"/>
    </xf>
    <xf numFmtId="0" fontId="4" fillId="0" borderId="35" xfId="1" applyFont="1" applyBorder="1" applyAlignment="1">
      <alignment horizontal="left" vertical="center"/>
    </xf>
    <xf numFmtId="0" fontId="4" fillId="0" borderId="36" xfId="1" applyFont="1" applyBorder="1" applyAlignment="1">
      <alignment horizontal="left" vertical="center"/>
    </xf>
    <xf numFmtId="0" fontId="4" fillId="0" borderId="23" xfId="1" applyFont="1" applyBorder="1" applyAlignment="1">
      <alignment horizontal="left" vertical="center" wrapText="1"/>
    </xf>
    <xf numFmtId="0" fontId="4" fillId="0" borderId="30" xfId="1" applyFont="1" applyBorder="1" applyAlignment="1">
      <alignment horizontal="left" vertical="center" wrapText="1"/>
    </xf>
    <xf numFmtId="0" fontId="4" fillId="0" borderId="27" xfId="1" applyFont="1" applyBorder="1" applyAlignment="1">
      <alignment horizontal="left" vertical="center"/>
    </xf>
    <xf numFmtId="0" fontId="4" fillId="0" borderId="28" xfId="1" applyFont="1" applyBorder="1" applyAlignment="1">
      <alignment horizontal="left" vertical="center"/>
    </xf>
    <xf numFmtId="0" fontId="4" fillId="0" borderId="29" xfId="1" applyFont="1" applyBorder="1" applyAlignment="1">
      <alignment horizontal="left" vertical="center"/>
    </xf>
    <xf numFmtId="0" fontId="4" fillId="0" borderId="6" xfId="1" applyFont="1" applyBorder="1" applyAlignment="1">
      <alignment horizontal="left" vertical="center" wrapText="1"/>
    </xf>
    <xf numFmtId="0" fontId="4" fillId="0" borderId="0" xfId="1" applyFont="1" applyAlignment="1">
      <alignment horizontal="left" vertical="center" wrapText="1"/>
    </xf>
    <xf numFmtId="0" fontId="4" fillId="0" borderId="13" xfId="1" applyFont="1" applyBorder="1" applyAlignment="1">
      <alignment horizontal="center" vertical="center" wrapText="1"/>
    </xf>
    <xf numFmtId="0" fontId="4" fillId="0" borderId="28" xfId="1" applyFont="1" applyBorder="1" applyAlignment="1">
      <alignment horizontal="left" vertical="center" wrapText="1"/>
    </xf>
    <xf numFmtId="0" fontId="4" fillId="0" borderId="29" xfId="1" applyFont="1" applyBorder="1" applyAlignment="1">
      <alignment horizontal="left" vertical="center" wrapText="1"/>
    </xf>
    <xf numFmtId="0" fontId="4" fillId="0" borderId="1" xfId="1" applyFont="1" applyBorder="1" applyAlignment="1">
      <alignment horizontal="left" vertical="center" wrapText="1"/>
    </xf>
    <xf numFmtId="0" fontId="4" fillId="0" borderId="2" xfId="1" applyFont="1" applyBorder="1" applyAlignment="1">
      <alignment horizontal="left" vertical="center" wrapText="1"/>
    </xf>
    <xf numFmtId="0" fontId="4" fillId="0" borderId="31" xfId="1" applyFont="1" applyBorder="1" applyAlignment="1">
      <alignment horizontal="center" vertical="center" wrapText="1"/>
    </xf>
    <xf numFmtId="0" fontId="4" fillId="0" borderId="14" xfId="1" applyFont="1" applyBorder="1" applyAlignment="1">
      <alignment horizontal="center" vertical="center" wrapText="1"/>
    </xf>
    <xf numFmtId="0" fontId="4" fillId="0" borderId="11" xfId="1" applyFont="1" applyBorder="1" applyAlignment="1">
      <alignment horizontal="center" vertical="center" wrapText="1"/>
    </xf>
    <xf numFmtId="0" fontId="4" fillId="0" borderId="12" xfId="1" applyFont="1" applyBorder="1" applyAlignment="1">
      <alignment horizontal="center" vertical="center" wrapText="1"/>
    </xf>
    <xf numFmtId="0" fontId="4" fillId="0" borderId="1" xfId="1" applyFont="1" applyBorder="1" applyAlignment="1">
      <alignment horizontal="left" shrinkToFit="1"/>
    </xf>
    <xf numFmtId="0" fontId="4" fillId="0" borderId="2" xfId="1" applyFont="1" applyBorder="1" applyAlignment="1">
      <alignment horizontal="left" shrinkToFit="1"/>
    </xf>
    <xf numFmtId="0" fontId="4" fillId="0" borderId="1" xfId="1" applyFont="1" applyBorder="1" applyAlignment="1">
      <alignment horizontal="center" wrapText="1"/>
    </xf>
    <xf numFmtId="0" fontId="4" fillId="0" borderId="2" xfId="1" applyFont="1" applyBorder="1" applyAlignment="1">
      <alignment horizontal="center" wrapText="1"/>
    </xf>
    <xf numFmtId="0" fontId="4" fillId="0" borderId="3" xfId="1" applyFont="1" applyBorder="1" applyAlignment="1">
      <alignment horizontal="center" wrapText="1"/>
    </xf>
    <xf numFmtId="0" fontId="4" fillId="0" borderId="1" xfId="1" applyFont="1" applyBorder="1" applyAlignment="1">
      <alignment horizontal="left" wrapText="1"/>
    </xf>
    <xf numFmtId="0" fontId="4" fillId="0" borderId="2" xfId="1" applyFont="1" applyBorder="1" applyAlignment="1">
      <alignment horizontal="left" wrapText="1"/>
    </xf>
    <xf numFmtId="0" fontId="4" fillId="0" borderId="1" xfId="1" applyFont="1" applyBorder="1" applyAlignment="1">
      <alignment horizontal="center"/>
    </xf>
    <xf numFmtId="0" fontId="4" fillId="0" borderId="2" xfId="1" applyFont="1" applyBorder="1" applyAlignment="1">
      <alignment horizontal="center"/>
    </xf>
    <xf numFmtId="0" fontId="4" fillId="0" borderId="3" xfId="1" applyFont="1" applyBorder="1" applyAlignment="1">
      <alignment horizontal="center"/>
    </xf>
    <xf numFmtId="0" fontId="4" fillId="0" borderId="32" xfId="1" applyFont="1" applyBorder="1" applyAlignment="1">
      <alignment horizontal="center" vertical="center" textRotation="255" shrinkToFit="1"/>
    </xf>
    <xf numFmtId="0" fontId="4" fillId="0" borderId="8" xfId="1" applyFont="1" applyBorder="1" applyAlignment="1">
      <alignment horizontal="center" vertical="center" textRotation="255" shrinkToFit="1"/>
    </xf>
    <xf numFmtId="0" fontId="4" fillId="0" borderId="25" xfId="1" applyFont="1" applyBorder="1" applyAlignment="1">
      <alignment horizontal="center" vertical="center" textRotation="255" shrinkToFit="1"/>
    </xf>
    <xf numFmtId="0" fontId="4" fillId="0" borderId="3" xfId="1" applyFont="1" applyBorder="1" applyAlignment="1">
      <alignment horizontal="left" wrapText="1"/>
    </xf>
    <xf numFmtId="0" fontId="9" fillId="0" borderId="31" xfId="1" applyFont="1" applyBorder="1" applyAlignment="1">
      <alignment horizontal="left" vertical="center" wrapText="1"/>
    </xf>
    <xf numFmtId="0" fontId="9" fillId="0" borderId="13" xfId="1" applyFont="1" applyBorder="1" applyAlignment="1">
      <alignment horizontal="left" vertical="center" wrapText="1"/>
    </xf>
    <xf numFmtId="0" fontId="9" fillId="0" borderId="6" xfId="1" applyFont="1" applyBorder="1" applyAlignment="1">
      <alignment horizontal="left" vertical="center" wrapText="1"/>
    </xf>
    <xf numFmtId="0" fontId="9" fillId="0" borderId="0" xfId="1" applyFont="1" applyAlignment="1">
      <alignment horizontal="left" vertical="center" wrapText="1"/>
    </xf>
    <xf numFmtId="0" fontId="9" fillId="0" borderId="23" xfId="1" applyFont="1" applyBorder="1" applyAlignment="1">
      <alignment horizontal="left" vertical="center" wrapText="1"/>
    </xf>
    <xf numFmtId="0" fontId="9" fillId="0" borderId="30" xfId="1" applyFont="1" applyBorder="1" applyAlignment="1">
      <alignment horizontal="left" vertical="center" wrapText="1"/>
    </xf>
    <xf numFmtId="0" fontId="4" fillId="0" borderId="37" xfId="1" applyFont="1" applyBorder="1" applyAlignment="1">
      <alignment horizontal="center" vertical="center" textRotation="255" shrinkToFit="1"/>
    </xf>
    <xf numFmtId="0" fontId="4" fillId="0" borderId="1" xfId="1" applyFont="1" applyBorder="1" applyAlignment="1">
      <alignment horizontal="left" vertical="top" wrapText="1"/>
    </xf>
    <xf numFmtId="0" fontId="4" fillId="0" borderId="2" xfId="1" applyFont="1" applyBorder="1" applyAlignment="1">
      <alignment horizontal="left" vertical="top" wrapText="1"/>
    </xf>
    <xf numFmtId="0" fontId="4" fillId="0" borderId="31" xfId="1" applyFont="1" applyBorder="1" applyAlignment="1">
      <alignment horizontal="left" vertical="top" wrapText="1"/>
    </xf>
    <xf numFmtId="0" fontId="4" fillId="0" borderId="0" xfId="1" applyFont="1" applyAlignment="1">
      <alignment horizontal="left" vertical="top" wrapText="1"/>
    </xf>
    <xf numFmtId="0" fontId="4" fillId="0" borderId="38" xfId="1" applyFont="1" applyBorder="1" applyAlignment="1">
      <alignment horizontal="center" wrapText="1"/>
    </xf>
    <xf numFmtId="0" fontId="4" fillId="0" borderId="39" xfId="1" applyFont="1" applyBorder="1" applyAlignment="1">
      <alignment horizontal="center" wrapText="1"/>
    </xf>
    <xf numFmtId="0" fontId="4" fillId="0" borderId="7" xfId="1" applyFont="1" applyBorder="1" applyAlignment="1">
      <alignment horizontal="center" wrapText="1"/>
    </xf>
    <xf numFmtId="0" fontId="4" fillId="0" borderId="23" xfId="1" applyFont="1" applyBorder="1" applyAlignment="1">
      <alignment horizontal="center" vertical="center"/>
    </xf>
    <xf numFmtId="0" fontId="4" fillId="0" borderId="30" xfId="1" applyFont="1" applyBorder="1" applyAlignment="1">
      <alignment horizontal="center" vertical="center"/>
    </xf>
    <xf numFmtId="0" fontId="4" fillId="0" borderId="24" xfId="1" applyFont="1" applyBorder="1" applyAlignment="1">
      <alignment horizontal="center" vertical="center"/>
    </xf>
    <xf numFmtId="0" fontId="4" fillId="0" borderId="1" xfId="1" applyFont="1" applyBorder="1" applyAlignment="1">
      <alignment horizontal="left"/>
    </xf>
    <xf numFmtId="0" fontId="4" fillId="0" borderId="2" xfId="1" applyFont="1" applyBorder="1" applyAlignment="1">
      <alignment horizontal="left"/>
    </xf>
    <xf numFmtId="0" fontId="4" fillId="0" borderId="3" xfId="1" applyFont="1" applyBorder="1" applyAlignment="1">
      <alignment horizontal="left"/>
    </xf>
    <xf numFmtId="0" fontId="4" fillId="0" borderId="13" xfId="1" applyFont="1" applyBorder="1" applyAlignment="1">
      <alignment horizontal="center"/>
    </xf>
    <xf numFmtId="0" fontId="4" fillId="0" borderId="1" xfId="1" applyFont="1" applyBorder="1" applyAlignment="1">
      <alignment horizontal="center" vertical="center" shrinkToFit="1"/>
    </xf>
    <xf numFmtId="0" fontId="4" fillId="0" borderId="2" xfId="1" applyFont="1" applyBorder="1" applyAlignment="1">
      <alignment horizontal="center" vertical="center" shrinkToFit="1"/>
    </xf>
    <xf numFmtId="0" fontId="4" fillId="0" borderId="3" xfId="1" applyFont="1" applyBorder="1" applyAlignment="1">
      <alignment horizontal="center" vertical="center" shrinkToFit="1"/>
    </xf>
    <xf numFmtId="0" fontId="4" fillId="0" borderId="2" xfId="1" applyFont="1" applyBorder="1" applyAlignment="1">
      <alignment horizontal="left" vertical="top"/>
    </xf>
    <xf numFmtId="0" fontId="1" fillId="0" borderId="2" xfId="1" applyBorder="1" applyAlignment="1">
      <alignment horizontal="left" vertical="top"/>
    </xf>
    <xf numFmtId="0" fontId="4" fillId="0" borderId="4" xfId="1" applyFont="1" applyBorder="1" applyAlignment="1">
      <alignment horizontal="center" wrapText="1"/>
    </xf>
    <xf numFmtId="0" fontId="9" fillId="0" borderId="2" xfId="1" applyFont="1" applyBorder="1" applyAlignment="1">
      <alignment horizontal="left" vertical="center" wrapText="1"/>
    </xf>
    <xf numFmtId="0" fontId="9" fillId="0" borderId="3" xfId="1" applyFont="1" applyBorder="1" applyAlignment="1">
      <alignment horizontal="left" vertical="center" wrapText="1"/>
    </xf>
    <xf numFmtId="0" fontId="4" fillId="0" borderId="2" xfId="1" applyFont="1" applyBorder="1" applyAlignment="1">
      <alignment horizontal="left" vertical="top" shrinkToFit="1"/>
    </xf>
    <xf numFmtId="0" fontId="1" fillId="0" borderId="2" xfId="1" applyBorder="1" applyAlignment="1">
      <alignment horizontal="left" vertical="top" shrinkToFit="1"/>
    </xf>
    <xf numFmtId="0" fontId="4" fillId="0" borderId="1" xfId="1" applyFont="1" applyBorder="1" applyAlignment="1">
      <alignment horizontal="center" shrinkToFit="1"/>
    </xf>
    <xf numFmtId="0" fontId="4" fillId="0" borderId="2" xfId="1" applyFont="1" applyBorder="1" applyAlignment="1">
      <alignment horizontal="center" shrinkToFit="1"/>
    </xf>
    <xf numFmtId="0" fontId="4" fillId="0" borderId="3" xfId="1" applyFont="1" applyBorder="1" applyAlignment="1">
      <alignment horizontal="center" shrinkToFit="1"/>
    </xf>
    <xf numFmtId="0" fontId="4" fillId="0" borderId="31" xfId="1" applyFont="1" applyBorder="1" applyAlignment="1">
      <alignment horizontal="center" shrinkToFit="1"/>
    </xf>
    <xf numFmtId="0" fontId="4" fillId="0" borderId="13" xfId="1" applyFont="1" applyBorder="1" applyAlignment="1">
      <alignment horizontal="center" shrinkToFit="1"/>
    </xf>
    <xf numFmtId="0" fontId="4" fillId="0" borderId="14" xfId="1" applyFont="1" applyBorder="1" applyAlignment="1">
      <alignment horizontal="center" shrinkToFit="1"/>
    </xf>
    <xf numFmtId="0" fontId="4" fillId="0" borderId="23" xfId="1" applyFont="1" applyBorder="1" applyAlignment="1">
      <alignment horizontal="center" shrinkToFit="1"/>
    </xf>
    <xf numFmtId="0" fontId="4" fillId="0" borderId="30" xfId="1" applyFont="1" applyBorder="1" applyAlignment="1">
      <alignment horizontal="center" shrinkToFit="1"/>
    </xf>
    <xf numFmtId="0" fontId="4" fillId="0" borderId="24" xfId="1" applyFont="1" applyBorder="1" applyAlignment="1">
      <alignment horizontal="center" shrinkToFit="1"/>
    </xf>
    <xf numFmtId="0" fontId="4" fillId="0" borderId="2" xfId="1" applyFont="1" applyBorder="1" applyAlignment="1">
      <alignment horizontal="left" vertical="center" shrinkToFit="1"/>
    </xf>
    <xf numFmtId="0" fontId="1" fillId="0" borderId="2" xfId="1" applyBorder="1" applyAlignment="1">
      <alignment horizontal="left" vertical="center" shrinkToFit="1"/>
    </xf>
    <xf numFmtId="0" fontId="1" fillId="0" borderId="2" xfId="1" applyBorder="1" applyAlignment="1">
      <alignment vertical="center" shrinkToFit="1"/>
    </xf>
    <xf numFmtId="0" fontId="4" fillId="0" borderId="40" xfId="1" applyFont="1" applyBorder="1" applyAlignment="1">
      <alignment horizontal="left" vertical="top" shrinkToFit="1"/>
    </xf>
    <xf numFmtId="0" fontId="1" fillId="0" borderId="40" xfId="1" applyBorder="1" applyAlignment="1">
      <alignment shrinkToFit="1"/>
    </xf>
    <xf numFmtId="0" fontId="4" fillId="0" borderId="30" xfId="1" applyFont="1" applyBorder="1" applyAlignment="1">
      <alignment horizontal="left" vertical="center" shrinkToFit="1"/>
    </xf>
    <xf numFmtId="0" fontId="1" fillId="0" borderId="30" xfId="1" applyBorder="1" applyAlignment="1">
      <alignment vertical="center" shrinkToFit="1"/>
    </xf>
    <xf numFmtId="0" fontId="4" fillId="0" borderId="42" xfId="1" applyFont="1" applyBorder="1" applyAlignment="1">
      <alignment horizontal="left" vertical="top" shrinkToFit="1"/>
    </xf>
    <xf numFmtId="0" fontId="4" fillId="0" borderId="43" xfId="1" applyFont="1" applyBorder="1" applyAlignment="1">
      <alignment horizontal="center"/>
    </xf>
    <xf numFmtId="0" fontId="4" fillId="0" borderId="44" xfId="1" applyFont="1" applyBorder="1" applyAlignment="1">
      <alignment horizontal="center"/>
    </xf>
    <xf numFmtId="0" fontId="4" fillId="0" borderId="45" xfId="1" applyFont="1" applyBorder="1" applyAlignment="1">
      <alignment horizontal="center"/>
    </xf>
    <xf numFmtId="0" fontId="4" fillId="0" borderId="37" xfId="1" applyFont="1" applyBorder="1" applyAlignment="1">
      <alignment horizontal="left" wrapText="1"/>
    </xf>
    <xf numFmtId="0" fontId="4" fillId="0" borderId="25" xfId="1" applyFont="1" applyBorder="1" applyAlignment="1">
      <alignment horizontal="left" wrapText="1"/>
    </xf>
    <xf numFmtId="0" fontId="4" fillId="0" borderId="30" xfId="1" applyFont="1" applyBorder="1" applyAlignment="1">
      <alignment horizontal="left"/>
    </xf>
    <xf numFmtId="0" fontId="4" fillId="0" borderId="13" xfId="1" applyFont="1" applyBorder="1" applyAlignment="1">
      <alignment horizontal="left" vertical="top" wrapText="1"/>
    </xf>
    <xf numFmtId="0" fontId="4" fillId="0" borderId="6" xfId="1" applyFont="1" applyBorder="1" applyAlignment="1">
      <alignment horizontal="left" vertical="top" wrapText="1"/>
    </xf>
    <xf numFmtId="0" fontId="4" fillId="0" borderId="23" xfId="1" applyFont="1" applyBorder="1" applyAlignment="1">
      <alignment horizontal="left" vertical="top" wrapText="1"/>
    </xf>
    <xf numFmtId="0" fontId="4" fillId="0" borderId="30" xfId="1" applyFont="1" applyBorder="1" applyAlignment="1">
      <alignment horizontal="left" vertical="top" wrapText="1"/>
    </xf>
    <xf numFmtId="0" fontId="4" fillId="0" borderId="14" xfId="1" applyFont="1" applyBorder="1" applyAlignment="1">
      <alignment horizontal="left" vertical="top" wrapText="1"/>
    </xf>
    <xf numFmtId="0" fontId="4" fillId="0" borderId="7" xfId="1" applyFont="1" applyBorder="1" applyAlignment="1">
      <alignment horizontal="left" vertical="top" wrapText="1"/>
    </xf>
    <xf numFmtId="0" fontId="4" fillId="0" borderId="24" xfId="1" applyFont="1" applyBorder="1" applyAlignment="1">
      <alignment horizontal="left" vertical="top" wrapText="1"/>
    </xf>
    <xf numFmtId="0" fontId="4" fillId="0" borderId="1" xfId="1" applyFont="1" applyBorder="1" applyAlignment="1">
      <alignment horizontal="left" vertical="center" shrinkToFit="1"/>
    </xf>
    <xf numFmtId="0" fontId="4" fillId="0" borderId="3" xfId="1" applyFont="1" applyBorder="1" applyAlignment="1">
      <alignment horizontal="left" vertical="center" shrinkToFit="1"/>
    </xf>
    <xf numFmtId="0" fontId="4" fillId="0" borderId="37" xfId="1" applyFont="1" applyBorder="1" applyAlignment="1">
      <alignment horizontal="left" vertical="center"/>
    </xf>
    <xf numFmtId="0" fontId="4" fillId="0" borderId="1" xfId="1" applyFont="1" applyBorder="1" applyAlignment="1">
      <alignment horizontal="left" vertical="center"/>
    </xf>
    <xf numFmtId="0" fontId="4" fillId="0" borderId="1" xfId="1" applyFont="1" applyBorder="1" applyAlignment="1">
      <alignment horizontal="left" vertical="center" textRotation="255"/>
    </xf>
    <xf numFmtId="0" fontId="4" fillId="0" borderId="2" xfId="1" applyFont="1" applyBorder="1" applyAlignment="1">
      <alignment horizontal="left" vertical="center" textRotation="255"/>
    </xf>
    <xf numFmtId="0" fontId="4" fillId="0" borderId="3" xfId="1" applyFont="1" applyBorder="1" applyAlignment="1">
      <alignment horizontal="left" vertical="center" textRotation="255"/>
    </xf>
    <xf numFmtId="0" fontId="4" fillId="0" borderId="3" xfId="1" applyFont="1" applyBorder="1" applyAlignment="1">
      <alignment horizontal="left" vertical="center" wrapText="1"/>
    </xf>
    <xf numFmtId="0" fontId="12" fillId="0" borderId="31" xfId="1" applyFont="1" applyBorder="1" applyAlignment="1">
      <alignment horizontal="left" vertical="top" wrapText="1"/>
    </xf>
    <xf numFmtId="0" fontId="12" fillId="0" borderId="13" xfId="1" applyFont="1" applyBorder="1" applyAlignment="1">
      <alignment horizontal="left" vertical="top" wrapText="1"/>
    </xf>
    <xf numFmtId="0" fontId="12" fillId="0" borderId="14" xfId="1" applyFont="1" applyBorder="1" applyAlignment="1">
      <alignment horizontal="left" vertical="top" wrapText="1"/>
    </xf>
    <xf numFmtId="0" fontId="1" fillId="0" borderId="6" xfId="1" applyBorder="1" applyAlignment="1">
      <alignment horizontal="left" vertical="top" wrapText="1"/>
    </xf>
    <xf numFmtId="0" fontId="1" fillId="0" borderId="0" xfId="1" applyAlignment="1">
      <alignment horizontal="left" vertical="top" wrapText="1"/>
    </xf>
    <xf numFmtId="0" fontId="1" fillId="0" borderId="7" xfId="1" applyBorder="1" applyAlignment="1">
      <alignment horizontal="left" vertical="top" wrapText="1"/>
    </xf>
    <xf numFmtId="0" fontId="1" fillId="0" borderId="23" xfId="1" applyBorder="1" applyAlignment="1">
      <alignment horizontal="left" vertical="top" wrapText="1"/>
    </xf>
    <xf numFmtId="0" fontId="1" fillId="0" borderId="30" xfId="1" applyBorder="1" applyAlignment="1">
      <alignment horizontal="left" vertical="top" wrapText="1"/>
    </xf>
    <xf numFmtId="0" fontId="1" fillId="0" borderId="24" xfId="1" applyBorder="1" applyAlignment="1">
      <alignment horizontal="left" vertical="top" wrapText="1"/>
    </xf>
    <xf numFmtId="0" fontId="12" fillId="0" borderId="31" xfId="1" applyFont="1" applyBorder="1" applyAlignment="1">
      <alignment horizontal="left" vertical="center"/>
    </xf>
    <xf numFmtId="0" fontId="12" fillId="0" borderId="13" xfId="1" applyFont="1" applyBorder="1" applyAlignment="1">
      <alignment horizontal="left" vertical="center"/>
    </xf>
    <xf numFmtId="0" fontId="12" fillId="0" borderId="14" xfId="1" applyFont="1" applyBorder="1" applyAlignment="1">
      <alignment horizontal="left" vertical="center"/>
    </xf>
    <xf numFmtId="0" fontId="12" fillId="0" borderId="0" xfId="1" applyFont="1" applyAlignment="1">
      <alignment horizontal="center" vertical="center"/>
    </xf>
    <xf numFmtId="0" fontId="12" fillId="0" borderId="0" xfId="1" applyFont="1" applyAlignment="1">
      <alignment horizontal="right" vertical="center"/>
    </xf>
    <xf numFmtId="0" fontId="12" fillId="0" borderId="0" xfId="1" applyFont="1" applyAlignment="1">
      <alignment horizontal="left" vertical="top" wrapText="1"/>
    </xf>
    <xf numFmtId="0" fontId="12" fillId="0" borderId="1" xfId="1" applyFont="1" applyBorder="1" applyAlignment="1">
      <alignment horizontal="center" vertical="center"/>
    </xf>
    <xf numFmtId="0" fontId="12" fillId="0" borderId="2" xfId="1" applyFont="1" applyBorder="1" applyAlignment="1">
      <alignment horizontal="center" vertical="center"/>
    </xf>
    <xf numFmtId="0" fontId="12" fillId="0" borderId="3" xfId="1" applyFont="1" applyBorder="1" applyAlignment="1">
      <alignment horizontal="center" vertical="center"/>
    </xf>
    <xf numFmtId="0" fontId="12" fillId="0" borderId="6" xfId="1" applyFont="1" applyBorder="1" applyAlignment="1">
      <alignment horizontal="left" vertical="top" wrapText="1"/>
    </xf>
    <xf numFmtId="0" fontId="12" fillId="0" borderId="7" xfId="1" applyFont="1" applyBorder="1" applyAlignment="1">
      <alignment horizontal="left" vertical="top" wrapText="1"/>
    </xf>
    <xf numFmtId="0" fontId="12" fillId="0" borderId="23" xfId="1" applyFont="1" applyBorder="1" applyAlignment="1">
      <alignment horizontal="left" vertical="top" wrapText="1"/>
    </xf>
    <xf numFmtId="0" fontId="12" fillId="0" borderId="30" xfId="1" applyFont="1" applyBorder="1" applyAlignment="1">
      <alignment horizontal="left" vertical="top" wrapText="1"/>
    </xf>
    <xf numFmtId="0" fontId="12" fillId="0" borderId="24" xfId="1" applyFont="1" applyBorder="1" applyAlignment="1">
      <alignment horizontal="left" vertical="top" wrapText="1"/>
    </xf>
    <xf numFmtId="0" fontId="12" fillId="0" borderId="1" xfId="1" applyFont="1" applyBorder="1" applyAlignment="1">
      <alignment horizontal="left" vertical="top" wrapText="1"/>
    </xf>
    <xf numFmtId="0" fontId="12" fillId="0" borderId="2" xfId="1" applyFont="1" applyBorder="1" applyAlignment="1">
      <alignment horizontal="left" vertical="top" wrapText="1"/>
    </xf>
    <xf numFmtId="0" fontId="12" fillId="0" borderId="3" xfId="1" applyFont="1" applyBorder="1" applyAlignment="1">
      <alignment horizontal="left" vertical="top" wrapText="1"/>
    </xf>
    <xf numFmtId="0" fontId="12" fillId="0" borderId="1" xfId="1" applyFont="1" applyBorder="1" applyAlignment="1">
      <alignment horizontal="left" vertical="center"/>
    </xf>
    <xf numFmtId="0" fontId="12" fillId="0" borderId="2" xfId="1" applyFont="1" applyBorder="1" applyAlignment="1">
      <alignment horizontal="left" vertical="center"/>
    </xf>
    <xf numFmtId="0" fontId="12" fillId="0" borderId="3" xfId="1" applyFont="1" applyBorder="1" applyAlignment="1">
      <alignment horizontal="left" vertical="center"/>
    </xf>
    <xf numFmtId="0" fontId="12" fillId="0" borderId="6" xfId="1" applyFont="1" applyBorder="1" applyAlignment="1">
      <alignment horizontal="left" vertical="center"/>
    </xf>
    <xf numFmtId="0" fontId="12" fillId="0" borderId="0" xfId="1" applyFont="1" applyAlignment="1">
      <alignment horizontal="left" vertical="center"/>
    </xf>
    <xf numFmtId="0" fontId="12" fillId="0" borderId="7" xfId="1" applyFont="1" applyBorder="1" applyAlignment="1">
      <alignment horizontal="left" vertical="center"/>
    </xf>
    <xf numFmtId="0" fontId="12" fillId="0" borderId="53" xfId="1" applyFont="1" applyBorder="1" applyAlignment="1">
      <alignment horizontal="left" vertical="center"/>
    </xf>
    <xf numFmtId="0" fontId="12" fillId="0" borderId="54" xfId="1" applyFont="1" applyBorder="1" applyAlignment="1">
      <alignment horizontal="left" vertical="center"/>
    </xf>
    <xf numFmtId="0" fontId="12" fillId="0" borderId="55" xfId="1" applyFont="1" applyBorder="1" applyAlignment="1">
      <alignment horizontal="left" vertical="center"/>
    </xf>
    <xf numFmtId="0" fontId="12" fillId="0" borderId="56" xfId="1" applyFont="1" applyBorder="1" applyAlignment="1">
      <alignment horizontal="left" vertical="top" wrapText="1"/>
    </xf>
    <xf numFmtId="0" fontId="12" fillId="0" borderId="57" xfId="1" applyFont="1" applyBorder="1" applyAlignment="1">
      <alignment horizontal="left" vertical="top" wrapText="1"/>
    </xf>
    <xf numFmtId="0" fontId="12" fillId="0" borderId="58" xfId="1" applyFont="1" applyBorder="1" applyAlignment="1">
      <alignment horizontal="left" vertical="top" wrapText="1"/>
    </xf>
    <xf numFmtId="0" fontId="12" fillId="0" borderId="41" xfId="1" applyFont="1" applyBorder="1" applyAlignment="1">
      <alignment horizontal="left" vertical="center"/>
    </xf>
    <xf numFmtId="0" fontId="12" fillId="0" borderId="42" xfId="1" applyFont="1" applyBorder="1" applyAlignment="1">
      <alignment horizontal="left" vertical="center"/>
    </xf>
    <xf numFmtId="0" fontId="12" fillId="0" borderId="59" xfId="1" applyFont="1" applyBorder="1" applyAlignment="1">
      <alignment horizontal="left" vertical="center"/>
    </xf>
    <xf numFmtId="0" fontId="12" fillId="0" borderId="60" xfId="1" applyFont="1" applyBorder="1" applyAlignment="1">
      <alignment horizontal="center" vertical="top"/>
    </xf>
    <xf numFmtId="0" fontId="13" fillId="3" borderId="1" xfId="1" applyFont="1" applyFill="1" applyBorder="1" applyAlignment="1">
      <alignment horizontal="left" vertical="center"/>
    </xf>
    <xf numFmtId="0" fontId="13" fillId="3" borderId="2" xfId="1" applyFont="1" applyFill="1" applyBorder="1" applyAlignment="1">
      <alignment horizontal="left" vertical="center"/>
    </xf>
    <xf numFmtId="0" fontId="13" fillId="3" borderId="3" xfId="1" applyFont="1" applyFill="1" applyBorder="1" applyAlignment="1">
      <alignment horizontal="left" vertical="center"/>
    </xf>
    <xf numFmtId="0" fontId="13" fillId="3" borderId="31"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14" xfId="1" applyFont="1" applyFill="1" applyBorder="1" applyAlignment="1">
      <alignment horizontal="center" vertical="center"/>
    </xf>
    <xf numFmtId="0" fontId="13" fillId="3" borderId="10" xfId="1" applyFont="1" applyFill="1" applyBorder="1" applyAlignment="1">
      <alignment horizontal="center" vertical="center"/>
    </xf>
    <xf numFmtId="0" fontId="13" fillId="3" borderId="11" xfId="1" applyFont="1" applyFill="1" applyBorder="1" applyAlignment="1">
      <alignment horizontal="center" vertical="center"/>
    </xf>
    <xf numFmtId="0" fontId="13" fillId="3" borderId="12" xfId="1" applyFont="1" applyFill="1" applyBorder="1" applyAlignment="1">
      <alignment horizontal="center" vertical="center"/>
    </xf>
    <xf numFmtId="0" fontId="13" fillId="3" borderId="20" xfId="1" applyFont="1" applyFill="1" applyBorder="1" applyAlignment="1">
      <alignment horizontal="center" vertical="center"/>
    </xf>
    <xf numFmtId="0" fontId="13" fillId="3" borderId="0" xfId="1" applyFont="1" applyFill="1" applyAlignment="1">
      <alignment horizontal="center" vertical="center"/>
    </xf>
    <xf numFmtId="0" fontId="13" fillId="3" borderId="30" xfId="1" applyFont="1" applyFill="1" applyBorder="1" applyAlignment="1">
      <alignment horizontal="center" vertical="center"/>
    </xf>
    <xf numFmtId="0" fontId="15" fillId="0" borderId="32" xfId="1" applyFont="1" applyBorder="1" applyAlignment="1">
      <alignment horizontal="center" vertical="center" wrapText="1"/>
    </xf>
    <xf numFmtId="0" fontId="1" fillId="0" borderId="8" xfId="1" applyBorder="1" applyAlignment="1">
      <alignment horizontal="center" vertical="center" wrapText="1"/>
    </xf>
    <xf numFmtId="0" fontId="1" fillId="0" borderId="25" xfId="1" applyBorder="1" applyAlignment="1">
      <alignment horizontal="center" vertical="center" wrapText="1"/>
    </xf>
    <xf numFmtId="0" fontId="15" fillId="0" borderId="37" xfId="1" applyFont="1" applyBorder="1" applyAlignment="1">
      <alignment horizontal="center" vertical="center" wrapText="1"/>
    </xf>
    <xf numFmtId="0" fontId="15" fillId="0" borderId="8" xfId="1" applyFont="1" applyBorder="1" applyAlignment="1">
      <alignment horizontal="center" vertical="center" wrapText="1"/>
    </xf>
    <xf numFmtId="0" fontId="15" fillId="0" borderId="25" xfId="1" applyFont="1" applyBorder="1" applyAlignment="1">
      <alignment horizontal="center" vertical="center" wrapText="1"/>
    </xf>
    <xf numFmtId="0" fontId="15" fillId="0" borderId="1" xfId="1" applyFont="1" applyBorder="1" applyAlignment="1">
      <alignment horizontal="center" vertical="center"/>
    </xf>
    <xf numFmtId="0" fontId="15" fillId="0" borderId="2" xfId="1" applyFont="1" applyBorder="1" applyAlignment="1">
      <alignment horizontal="center" vertical="center"/>
    </xf>
    <xf numFmtId="0" fontId="15" fillId="0" borderId="3" xfId="1" applyFont="1" applyBorder="1" applyAlignment="1">
      <alignment horizontal="center" vertical="center"/>
    </xf>
    <xf numFmtId="0" fontId="15" fillId="0" borderId="66" xfId="1" applyFont="1" applyBorder="1" applyAlignment="1">
      <alignment horizontal="center" vertical="center" wrapText="1"/>
    </xf>
    <xf numFmtId="0" fontId="15" fillId="0" borderId="66" xfId="1" applyFont="1" applyBorder="1" applyAlignment="1">
      <alignment horizontal="center" vertical="center" shrinkToFit="1"/>
    </xf>
    <xf numFmtId="0" fontId="15" fillId="0" borderId="61" xfId="1" applyFont="1" applyBorder="1" applyAlignment="1">
      <alignment horizontal="center" vertical="center"/>
    </xf>
    <xf numFmtId="0" fontId="15" fillId="0" borderId="62" xfId="1" applyFont="1" applyBorder="1" applyAlignment="1">
      <alignment horizontal="center" vertical="center" wrapText="1"/>
    </xf>
    <xf numFmtId="0" fontId="15" fillId="0" borderId="63" xfId="1" applyFont="1" applyBorder="1" applyAlignment="1">
      <alignment horizontal="center" vertical="center" wrapText="1"/>
    </xf>
    <xf numFmtId="0" fontId="15" fillId="0" borderId="64" xfId="1" applyFont="1" applyBorder="1" applyAlignment="1">
      <alignment horizontal="center" vertical="center" wrapText="1"/>
    </xf>
    <xf numFmtId="0" fontId="18" fillId="4" borderId="0" xfId="2" applyFill="1" applyAlignment="1">
      <alignment horizontal="center" vertical="center"/>
    </xf>
    <xf numFmtId="0" fontId="20" fillId="2" borderId="0" xfId="2" applyFont="1" applyFill="1" applyAlignment="1">
      <alignment horizontal="center" vertical="center"/>
    </xf>
    <xf numFmtId="0" fontId="18" fillId="4" borderId="30" xfId="2" applyFill="1" applyBorder="1" applyAlignment="1">
      <alignment horizontal="center" vertical="center" shrinkToFit="1"/>
    </xf>
    <xf numFmtId="0" fontId="18" fillId="4" borderId="2" xfId="2" applyFill="1" applyBorder="1" applyAlignment="1">
      <alignment horizontal="center" vertical="center" shrinkToFit="1"/>
    </xf>
    <xf numFmtId="0" fontId="21" fillId="2" borderId="0" xfId="2" applyFont="1" applyFill="1" applyAlignment="1">
      <alignment horizontal="left" vertical="center"/>
    </xf>
    <xf numFmtId="0" fontId="18" fillId="4" borderId="37" xfId="2" applyFill="1" applyBorder="1" applyAlignment="1">
      <alignment horizontal="center" vertical="center"/>
    </xf>
    <xf numFmtId="0" fontId="18" fillId="2" borderId="37" xfId="2" applyFill="1" applyBorder="1" applyAlignment="1">
      <alignment horizontal="center" vertical="center"/>
    </xf>
    <xf numFmtId="0" fontId="18" fillId="4" borderId="37" xfId="2" applyFill="1" applyBorder="1" applyAlignment="1">
      <alignment horizontal="center" vertical="center" shrinkToFit="1"/>
    </xf>
    <xf numFmtId="0" fontId="18" fillId="2" borderId="30" xfId="2" applyFill="1" applyBorder="1" applyAlignment="1">
      <alignment horizontal="left" vertical="center"/>
    </xf>
    <xf numFmtId="0" fontId="18" fillId="2" borderId="1" xfId="2" applyFill="1" applyBorder="1" applyAlignment="1">
      <alignment horizontal="center" vertical="center"/>
    </xf>
    <xf numFmtId="0" fontId="18" fillId="2" borderId="2" xfId="2" applyFill="1" applyBorder="1" applyAlignment="1">
      <alignment horizontal="center" vertical="center"/>
    </xf>
    <xf numFmtId="0" fontId="18" fillId="2" borderId="3" xfId="2" applyFill="1" applyBorder="1" applyAlignment="1">
      <alignment horizontal="center" vertical="center"/>
    </xf>
    <xf numFmtId="0" fontId="18" fillId="2" borderId="37" xfId="2" applyFill="1" applyBorder="1" applyAlignment="1">
      <alignment horizontal="center" vertical="center" wrapText="1"/>
    </xf>
    <xf numFmtId="0" fontId="0" fillId="2" borderId="37" xfId="2" applyFont="1" applyFill="1" applyBorder="1" applyAlignment="1">
      <alignment horizontal="center" vertical="top" wrapText="1"/>
    </xf>
    <xf numFmtId="0" fontId="18" fillId="2" borderId="37" xfId="2" applyFill="1" applyBorder="1" applyAlignment="1">
      <alignment horizontal="center" vertical="top" wrapText="1"/>
    </xf>
    <xf numFmtId="0" fontId="18" fillId="2" borderId="1" xfId="2" applyFill="1" applyBorder="1" applyAlignment="1">
      <alignment horizontal="center" vertical="center" wrapText="1"/>
    </xf>
    <xf numFmtId="0" fontId="18" fillId="2" borderId="2" xfId="2" applyFill="1" applyBorder="1" applyAlignment="1">
      <alignment horizontal="center" vertical="center" wrapText="1"/>
    </xf>
    <xf numFmtId="0" fontId="18" fillId="2" borderId="3" xfId="2" applyFill="1" applyBorder="1" applyAlignment="1">
      <alignment horizontal="center" vertical="center" wrapText="1"/>
    </xf>
    <xf numFmtId="178" fontId="24" fillId="4" borderId="37" xfId="3" applyNumberFormat="1" applyFont="1" applyFill="1" applyBorder="1" applyAlignment="1">
      <alignment horizontal="center" vertical="center"/>
    </xf>
    <xf numFmtId="0" fontId="18" fillId="2" borderId="32" xfId="2" applyFill="1" applyBorder="1" applyAlignment="1">
      <alignment horizontal="center" vertical="center"/>
    </xf>
    <xf numFmtId="0" fontId="18" fillId="2" borderId="25" xfId="2" applyFill="1" applyBorder="1" applyAlignment="1">
      <alignment horizontal="center" vertical="center"/>
    </xf>
    <xf numFmtId="179" fontId="24" fillId="2" borderId="31" xfId="2" applyNumberFormat="1" applyFont="1" applyFill="1" applyBorder="1" applyAlignment="1">
      <alignment horizontal="center" vertical="center"/>
    </xf>
    <xf numFmtId="179" fontId="24" fillId="2" borderId="13" xfId="2" applyNumberFormat="1" applyFont="1" applyFill="1" applyBorder="1" applyAlignment="1">
      <alignment horizontal="center" vertical="center"/>
    </xf>
    <xf numFmtId="179" fontId="24" fillId="2" borderId="14" xfId="2" applyNumberFormat="1" applyFont="1" applyFill="1" applyBorder="1" applyAlignment="1">
      <alignment horizontal="center" vertical="center"/>
    </xf>
    <xf numFmtId="179" fontId="24" fillId="2" borderId="23" xfId="2" applyNumberFormat="1" applyFont="1" applyFill="1" applyBorder="1" applyAlignment="1">
      <alignment horizontal="center" vertical="center"/>
    </xf>
    <xf numFmtId="179" fontId="24" fillId="2" borderId="30" xfId="2" applyNumberFormat="1" applyFont="1" applyFill="1" applyBorder="1" applyAlignment="1">
      <alignment horizontal="center" vertical="center"/>
    </xf>
    <xf numFmtId="179" fontId="24" fillId="2" borderId="24" xfId="2" applyNumberFormat="1" applyFont="1" applyFill="1" applyBorder="1" applyAlignment="1">
      <alignment horizontal="center" vertical="center"/>
    </xf>
    <xf numFmtId="0" fontId="18" fillId="0" borderId="32" xfId="2" applyBorder="1" applyAlignment="1">
      <alignment horizontal="center" vertical="center"/>
    </xf>
    <xf numFmtId="0" fontId="18" fillId="0" borderId="8" xfId="2" applyBorder="1" applyAlignment="1">
      <alignment horizontal="center" vertical="center"/>
    </xf>
    <xf numFmtId="0" fontId="18" fillId="0" borderId="25" xfId="2" applyBorder="1" applyAlignment="1">
      <alignment horizontal="center" vertical="center"/>
    </xf>
    <xf numFmtId="179" fontId="24" fillId="2" borderId="1" xfId="2" applyNumberFormat="1" applyFont="1" applyFill="1" applyBorder="1" applyAlignment="1">
      <alignment horizontal="center" vertical="center"/>
    </xf>
    <xf numFmtId="179" fontId="24" fillId="2" borderId="2" xfId="2" applyNumberFormat="1" applyFont="1" applyFill="1" applyBorder="1" applyAlignment="1">
      <alignment horizontal="center" vertical="center"/>
    </xf>
    <xf numFmtId="179" fontId="24" fillId="2" borderId="3" xfId="2" applyNumberFormat="1" applyFont="1" applyFill="1" applyBorder="1" applyAlignment="1">
      <alignment horizontal="center" vertical="center"/>
    </xf>
    <xf numFmtId="0" fontId="18" fillId="2" borderId="31" xfId="2" applyFill="1" applyBorder="1" applyAlignment="1">
      <alignment horizontal="center" vertical="center" wrapText="1"/>
    </xf>
    <xf numFmtId="0" fontId="18" fillId="2" borderId="13" xfId="2" applyFill="1" applyBorder="1" applyAlignment="1">
      <alignment horizontal="center" vertical="center" wrapText="1"/>
    </xf>
    <xf numFmtId="0" fontId="18" fillId="2" borderId="14" xfId="2" applyFill="1" applyBorder="1" applyAlignment="1">
      <alignment horizontal="center" vertical="center" wrapText="1"/>
    </xf>
    <xf numFmtId="180" fontId="24" fillId="5" borderId="31" xfId="4" applyNumberFormat="1" applyFont="1" applyFill="1" applyBorder="1" applyAlignment="1">
      <alignment horizontal="center" vertical="center"/>
    </xf>
    <xf numFmtId="180" fontId="24" fillId="5" borderId="13" xfId="4" applyNumberFormat="1" applyFont="1" applyFill="1" applyBorder="1" applyAlignment="1">
      <alignment horizontal="center" vertical="center"/>
    </xf>
    <xf numFmtId="180" fontId="24" fillId="5" borderId="14" xfId="4" applyNumberFormat="1" applyFont="1" applyFill="1" applyBorder="1" applyAlignment="1">
      <alignment horizontal="center" vertical="center"/>
    </xf>
    <xf numFmtId="180" fontId="24" fillId="5" borderId="23" xfId="4" applyNumberFormat="1" applyFont="1" applyFill="1" applyBorder="1" applyAlignment="1">
      <alignment horizontal="center" vertical="center"/>
    </xf>
    <xf numFmtId="180" fontId="24" fillId="5" borderId="30" xfId="4" applyNumberFormat="1" applyFont="1" applyFill="1" applyBorder="1" applyAlignment="1">
      <alignment horizontal="center" vertical="center"/>
    </xf>
    <xf numFmtId="180" fontId="24" fillId="5" borderId="24" xfId="4" applyNumberFormat="1" applyFont="1" applyFill="1" applyBorder="1" applyAlignment="1">
      <alignment horizontal="center" vertical="center"/>
    </xf>
    <xf numFmtId="0" fontId="18" fillId="2" borderId="23" xfId="2" applyFill="1" applyBorder="1" applyAlignment="1">
      <alignment horizontal="center" vertical="center"/>
    </xf>
    <xf numFmtId="0" fontId="18" fillId="2" borderId="30" xfId="2" applyFill="1" applyBorder="1" applyAlignment="1">
      <alignment horizontal="center" vertical="center"/>
    </xf>
    <xf numFmtId="0" fontId="18" fillId="2" borderId="24" xfId="2" applyFill="1" applyBorder="1" applyAlignment="1">
      <alignment horizontal="center" vertical="center"/>
    </xf>
    <xf numFmtId="0" fontId="18" fillId="2" borderId="0" xfId="2" applyFill="1" applyAlignment="1">
      <alignment horizontal="left" vertical="center"/>
    </xf>
    <xf numFmtId="0" fontId="18" fillId="2" borderId="0" xfId="2" applyFill="1" applyAlignment="1">
      <alignment horizontal="left" vertical="center" wrapText="1"/>
    </xf>
    <xf numFmtId="0" fontId="28" fillId="0" borderId="37" xfId="1" applyFont="1" applyBorder="1" applyAlignment="1">
      <alignment horizontal="center" vertical="center"/>
    </xf>
    <xf numFmtId="0" fontId="4" fillId="0" borderId="0" xfId="1" applyFont="1" applyAlignment="1">
      <alignment horizontal="center" vertical="center" wrapText="1"/>
    </xf>
    <xf numFmtId="0" fontId="4" fillId="0" borderId="31" xfId="1" applyFont="1" applyBorder="1" applyAlignment="1">
      <alignment horizontal="center" vertical="center"/>
    </xf>
    <xf numFmtId="0" fontId="4" fillId="0" borderId="13" xfId="1" applyFont="1" applyBorder="1" applyAlignment="1">
      <alignment horizontal="center" vertical="center"/>
    </xf>
    <xf numFmtId="0" fontId="4" fillId="0" borderId="14" xfId="1" applyFont="1" applyBorder="1" applyAlignment="1">
      <alignment horizontal="center" vertical="center"/>
    </xf>
    <xf numFmtId="0" fontId="4" fillId="0" borderId="6" xfId="1" applyFont="1" applyBorder="1" applyAlignment="1">
      <alignment horizontal="center" vertical="center"/>
    </xf>
    <xf numFmtId="0" fontId="4" fillId="0" borderId="7" xfId="1" applyFont="1" applyBorder="1" applyAlignment="1">
      <alignment horizontal="center" vertical="center"/>
    </xf>
    <xf numFmtId="1" fontId="4" fillId="3" borderId="1" xfId="1" applyNumberFormat="1" applyFont="1" applyFill="1" applyBorder="1" applyAlignment="1">
      <alignment horizontal="center" vertical="center"/>
    </xf>
    <xf numFmtId="1" fontId="4" fillId="3" borderId="2" xfId="1" applyNumberFormat="1" applyFont="1" applyFill="1" applyBorder="1" applyAlignment="1">
      <alignment horizontal="center" vertical="center"/>
    </xf>
    <xf numFmtId="0" fontId="28" fillId="0" borderId="3" xfId="1" applyFont="1" applyBorder="1" applyAlignment="1">
      <alignment horizontal="center" vertical="center"/>
    </xf>
    <xf numFmtId="0" fontId="28" fillId="0" borderId="1" xfId="1" applyFont="1" applyBorder="1" applyAlignment="1">
      <alignment horizontal="center" vertical="center"/>
    </xf>
    <xf numFmtId="0" fontId="28" fillId="0" borderId="25" xfId="1" applyFont="1" applyBorder="1" applyAlignment="1">
      <alignment horizontal="center" vertical="center"/>
    </xf>
    <xf numFmtId="0" fontId="4" fillId="0" borderId="0" xfId="1" applyFont="1" applyAlignment="1">
      <alignment vertical="center" wrapText="1"/>
    </xf>
    <xf numFmtId="0" fontId="15" fillId="0" borderId="1" xfId="1" applyFont="1" applyBorder="1" applyAlignment="1">
      <alignment horizontal="left" vertical="center"/>
    </xf>
    <xf numFmtId="0" fontId="15" fillId="0" borderId="2" xfId="1" applyFont="1" applyBorder="1" applyAlignment="1">
      <alignment horizontal="left" vertical="center"/>
    </xf>
    <xf numFmtId="0" fontId="15" fillId="0" borderId="3" xfId="1" applyFont="1" applyBorder="1" applyAlignment="1">
      <alignment horizontal="left" vertical="center"/>
    </xf>
    <xf numFmtId="0" fontId="15" fillId="0" borderId="2" xfId="1" applyFont="1" applyBorder="1" applyAlignment="1">
      <alignment horizontal="left" vertical="center" wrapText="1"/>
    </xf>
    <xf numFmtId="0" fontId="4" fillId="0" borderId="2" xfId="1" applyFont="1" applyBorder="1" applyAlignment="1">
      <alignment horizontal="left" vertical="center"/>
    </xf>
    <xf numFmtId="0" fontId="4" fillId="0" borderId="31" xfId="1" applyFont="1" applyBorder="1" applyAlignment="1">
      <alignment horizontal="left" vertical="center"/>
    </xf>
    <xf numFmtId="0" fontId="4" fillId="0" borderId="13" xfId="1" applyFont="1" applyBorder="1" applyAlignment="1">
      <alignment horizontal="left" vertical="center"/>
    </xf>
    <xf numFmtId="0" fontId="4" fillId="0" borderId="14" xfId="1" applyFont="1" applyBorder="1" applyAlignment="1">
      <alignment horizontal="left" vertical="center"/>
    </xf>
    <xf numFmtId="0" fontId="4" fillId="0" borderId="6" xfId="1" applyFont="1" applyBorder="1" applyAlignment="1">
      <alignment horizontal="left" vertical="center"/>
    </xf>
    <xf numFmtId="0" fontId="4" fillId="0" borderId="0" xfId="1" applyFont="1" applyAlignment="1">
      <alignment horizontal="left" vertical="center"/>
    </xf>
    <xf numFmtId="0" fontId="4" fillId="0" borderId="7" xfId="1" applyFont="1" applyBorder="1" applyAlignment="1">
      <alignment horizontal="left" vertical="center"/>
    </xf>
    <xf numFmtId="0" fontId="4" fillId="0" borderId="23" xfId="1" applyFont="1" applyBorder="1" applyAlignment="1">
      <alignment horizontal="left" vertical="center"/>
    </xf>
    <xf numFmtId="0" fontId="4" fillId="0" borderId="30" xfId="1" applyFont="1" applyBorder="1" applyAlignment="1">
      <alignment horizontal="left" vertical="center"/>
    </xf>
    <xf numFmtId="0" fontId="4" fillId="0" borderId="24" xfId="1" applyFont="1" applyBorder="1" applyAlignment="1">
      <alignment horizontal="left" vertical="center"/>
    </xf>
    <xf numFmtId="0" fontId="4" fillId="0" borderId="6" xfId="1" applyFont="1" applyBorder="1" applyAlignment="1">
      <alignment horizontal="center" vertical="center" wrapText="1"/>
    </xf>
    <xf numFmtId="0" fontId="4" fillId="0" borderId="7" xfId="1" applyFont="1" applyBorder="1" applyAlignment="1">
      <alignment horizontal="center" vertical="center" wrapText="1"/>
    </xf>
    <xf numFmtId="0" fontId="4" fillId="0" borderId="23" xfId="5" applyFont="1" applyBorder="1" applyAlignment="1">
      <alignment horizontal="center" vertical="center" wrapText="1"/>
    </xf>
    <xf numFmtId="0" fontId="4" fillId="0" borderId="30" xfId="5" applyFont="1" applyBorder="1" applyAlignment="1">
      <alignment horizontal="center" vertical="center" wrapText="1"/>
    </xf>
    <xf numFmtId="0" fontId="4" fillId="0" borderId="24" xfId="5" applyFont="1" applyBorder="1" applyAlignment="1">
      <alignment horizontal="center" vertical="center" wrapText="1"/>
    </xf>
    <xf numFmtId="0" fontId="15" fillId="0" borderId="1" xfId="1" applyFont="1" applyBorder="1" applyAlignment="1">
      <alignment horizontal="left" vertical="center" wrapText="1"/>
    </xf>
    <xf numFmtId="0" fontId="4" fillId="0" borderId="6" xfId="1" applyFont="1" applyBorder="1" applyAlignment="1">
      <alignment horizontal="left" vertical="top"/>
    </xf>
    <xf numFmtId="0" fontId="4" fillId="0" borderId="0" xfId="1" applyFont="1" applyAlignment="1">
      <alignment horizontal="left" vertical="top"/>
    </xf>
    <xf numFmtId="0" fontId="4" fillId="0" borderId="7" xfId="1" applyFont="1" applyBorder="1" applyAlignment="1">
      <alignment horizontal="left" vertical="top"/>
    </xf>
    <xf numFmtId="0" fontId="4" fillId="0" borderId="37" xfId="1" applyFont="1" applyBorder="1" applyAlignment="1">
      <alignment horizontal="center" vertical="center"/>
    </xf>
    <xf numFmtId="0" fontId="15" fillId="0" borderId="1" xfId="1" applyFont="1" applyBorder="1" applyAlignment="1">
      <alignment vertical="center" wrapText="1"/>
    </xf>
    <xf numFmtId="0" fontId="15" fillId="0" borderId="2" xfId="1" applyFont="1" applyBorder="1" applyAlignment="1">
      <alignment vertical="center" wrapText="1"/>
    </xf>
    <xf numFmtId="0" fontId="31" fillId="0" borderId="0" xfId="1" applyFont="1" applyAlignment="1">
      <alignment horizontal="center" vertical="top" wrapText="1"/>
    </xf>
    <xf numFmtId="0" fontId="31" fillId="0" borderId="0" xfId="1" applyFont="1" applyAlignment="1">
      <alignment horizontal="center" vertical="top"/>
    </xf>
    <xf numFmtId="0" fontId="31" fillId="0" borderId="0" xfId="1" applyFont="1" applyAlignment="1">
      <alignment vertical="top" wrapText="1"/>
    </xf>
    <xf numFmtId="0" fontId="30" fillId="0" borderId="0" xfId="1" applyFont="1" applyAlignment="1">
      <alignment horizontal="center" vertical="top" wrapText="1"/>
    </xf>
    <xf numFmtId="0" fontId="30" fillId="0" borderId="0" xfId="1" applyFont="1" applyAlignment="1">
      <alignment horizontal="center" vertical="top"/>
    </xf>
    <xf numFmtId="0" fontId="9" fillId="0" borderId="0" xfId="1" applyFont="1" applyAlignment="1">
      <alignment horizontal="center" vertical="center"/>
    </xf>
    <xf numFmtId="0" fontId="9" fillId="0" borderId="37" xfId="1" applyFont="1" applyBorder="1" applyAlignment="1">
      <alignment horizontal="left" vertical="center" shrinkToFit="1"/>
    </xf>
    <xf numFmtId="0" fontId="30" fillId="0" borderId="37" xfId="1" applyFont="1" applyBorder="1" applyAlignment="1">
      <alignment horizontal="left" vertical="center" shrinkToFit="1"/>
    </xf>
    <xf numFmtId="0" fontId="4" fillId="0" borderId="0" xfId="1" applyFont="1" applyAlignment="1">
      <alignment horizontal="left" vertical="center" shrinkToFit="1"/>
    </xf>
    <xf numFmtId="0" fontId="4" fillId="0" borderId="2" xfId="1" applyFont="1" applyBorder="1" applyAlignment="1">
      <alignment vertical="center"/>
    </xf>
    <xf numFmtId="0" fontId="4" fillId="0" borderId="3" xfId="1" applyFont="1" applyBorder="1" applyAlignment="1">
      <alignment vertical="center"/>
    </xf>
    <xf numFmtId="0" fontId="4" fillId="0" borderId="1" xfId="1" applyFont="1" applyBorder="1" applyAlignment="1">
      <alignment vertical="center"/>
    </xf>
    <xf numFmtId="0" fontId="4" fillId="0" borderId="1" xfId="1" applyFont="1" applyBorder="1" applyAlignment="1">
      <alignment horizontal="right" vertical="center"/>
    </xf>
    <xf numFmtId="0" fontId="4" fillId="0" borderId="2" xfId="1" applyFont="1" applyBorder="1" applyAlignment="1">
      <alignment horizontal="right" vertical="center"/>
    </xf>
    <xf numFmtId="0" fontId="4" fillId="0" borderId="3" xfId="1" applyFont="1" applyBorder="1" applyAlignment="1">
      <alignment horizontal="right" vertical="center"/>
    </xf>
    <xf numFmtId="0" fontId="4" fillId="0" borderId="7" xfId="1" applyFont="1" applyBorder="1" applyAlignment="1">
      <alignment horizontal="left" vertical="center" wrapText="1"/>
    </xf>
    <xf numFmtId="0" fontId="30" fillId="0" borderId="0" xfId="1" applyFont="1" applyAlignment="1">
      <alignment horizontal="left" vertical="center" shrinkToFit="1"/>
    </xf>
    <xf numFmtId="0" fontId="4" fillId="0" borderId="37" xfId="1" applyFont="1" applyBorder="1" applyAlignment="1">
      <alignment horizontal="center" vertical="center" wrapText="1"/>
    </xf>
    <xf numFmtId="0" fontId="15" fillId="0" borderId="37" xfId="1" applyFont="1" applyBorder="1" applyAlignment="1">
      <alignment horizontal="center" vertical="center"/>
    </xf>
    <xf numFmtId="0" fontId="4" fillId="0" borderId="3" xfId="1" applyFont="1" applyBorder="1" applyAlignment="1">
      <alignment horizontal="left" vertical="center"/>
    </xf>
    <xf numFmtId="0" fontId="4" fillId="0" borderId="32" xfId="1" applyFont="1" applyBorder="1" applyAlignment="1">
      <alignment horizontal="center" vertical="center" wrapText="1"/>
    </xf>
    <xf numFmtId="38" fontId="4" fillId="0" borderId="37" xfId="6" applyFont="1" applyFill="1" applyBorder="1" applyAlignment="1">
      <alignment horizontal="center" vertical="center"/>
    </xf>
    <xf numFmtId="38" fontId="4" fillId="0" borderId="37" xfId="6" applyFont="1" applyFill="1" applyBorder="1" applyAlignment="1">
      <alignment horizontal="center" vertical="center" wrapText="1"/>
    </xf>
    <xf numFmtId="181" fontId="4" fillId="0" borderId="13" xfId="1" applyNumberFormat="1" applyFont="1" applyBorder="1" applyAlignment="1">
      <alignment horizontal="center" vertical="center"/>
    </xf>
    <xf numFmtId="181" fontId="4" fillId="0" borderId="30" xfId="1" applyNumberFormat="1" applyFont="1" applyBorder="1" applyAlignment="1">
      <alignment horizontal="center" vertical="center"/>
    </xf>
    <xf numFmtId="181" fontId="4" fillId="0" borderId="14" xfId="1" applyNumberFormat="1" applyFont="1" applyBorder="1" applyAlignment="1">
      <alignment horizontal="center" vertical="center"/>
    </xf>
    <xf numFmtId="181" fontId="4" fillId="0" borderId="24" xfId="1" applyNumberFormat="1" applyFont="1" applyBorder="1" applyAlignment="1">
      <alignment horizontal="center" vertical="center"/>
    </xf>
    <xf numFmtId="0" fontId="30" fillId="0" borderId="0" xfId="1" applyFont="1" applyAlignment="1">
      <alignment horizontal="left" vertical="center"/>
    </xf>
    <xf numFmtId="181" fontId="4" fillId="0" borderId="1" xfId="1" applyNumberFormat="1" applyFont="1" applyBorder="1" applyAlignment="1">
      <alignment horizontal="center" vertical="center"/>
    </xf>
    <xf numFmtId="181" fontId="4" fillId="0" borderId="2" xfId="1" applyNumberFormat="1" applyFont="1" applyBorder="1" applyAlignment="1">
      <alignment horizontal="center" vertical="center"/>
    </xf>
    <xf numFmtId="0" fontId="30" fillId="0" borderId="0" xfId="1" applyFont="1" applyAlignment="1">
      <alignment horizontal="center" vertical="center"/>
    </xf>
    <xf numFmtId="0" fontId="30" fillId="0" borderId="0" xfId="1" applyFont="1" applyAlignment="1">
      <alignment horizontal="left" vertical="top" wrapText="1"/>
    </xf>
    <xf numFmtId="1" fontId="4" fillId="0" borderId="1" xfId="1" applyNumberFormat="1" applyFont="1" applyBorder="1" applyAlignment="1">
      <alignment horizontal="center" vertical="center"/>
    </xf>
    <xf numFmtId="1" fontId="4" fillId="0" borderId="2" xfId="1" applyNumberFormat="1" applyFont="1" applyBorder="1" applyAlignment="1">
      <alignment horizontal="center" vertical="center"/>
    </xf>
    <xf numFmtId="0" fontId="9" fillId="0" borderId="30" xfId="1" applyFont="1" applyBorder="1" applyAlignment="1">
      <alignment horizontal="center" vertical="center" wrapText="1"/>
    </xf>
    <xf numFmtId="0" fontId="9" fillId="0" borderId="24" xfId="1" applyFont="1" applyBorder="1" applyAlignment="1">
      <alignment horizontal="left" vertical="center" wrapText="1"/>
    </xf>
    <xf numFmtId="0" fontId="4" fillId="0" borderId="24" xfId="1" applyFont="1" applyBorder="1" applyAlignment="1">
      <alignment horizontal="left" vertical="center" wrapText="1"/>
    </xf>
    <xf numFmtId="0" fontId="4" fillId="0" borderId="14" xfId="1" applyFont="1" applyBorder="1" applyAlignment="1">
      <alignment horizontal="left" vertical="center" wrapText="1"/>
    </xf>
    <xf numFmtId="0" fontId="9" fillId="0" borderId="0" xfId="1" applyFont="1" applyAlignment="1">
      <alignment horizontal="center" vertical="center" wrapText="1"/>
    </xf>
    <xf numFmtId="0" fontId="9" fillId="0" borderId="7" xfId="1" applyFont="1" applyBorder="1" applyAlignment="1">
      <alignment horizontal="left" vertical="center" wrapText="1"/>
    </xf>
    <xf numFmtId="0" fontId="9" fillId="0" borderId="30" xfId="1" applyFont="1" applyBorder="1" applyAlignment="1">
      <alignment horizontal="center" vertical="center"/>
    </xf>
    <xf numFmtId="0" fontId="9" fillId="0" borderId="30" xfId="1" applyFont="1" applyBorder="1" applyAlignment="1">
      <alignment horizontal="left" vertical="center"/>
    </xf>
    <xf numFmtId="0" fontId="9" fillId="0" borderId="24" xfId="1" applyFont="1" applyBorder="1" applyAlignment="1">
      <alignment horizontal="left" vertical="center"/>
    </xf>
    <xf numFmtId="0" fontId="1" fillId="0" borderId="37" xfId="17" applyFont="1" applyBorder="1" applyAlignment="1">
      <alignment horizontal="center" vertical="center"/>
    </xf>
    <xf numFmtId="0" fontId="1" fillId="0" borderId="1" xfId="17" applyFont="1" applyFill="1" applyBorder="1" applyAlignment="1">
      <alignment horizontal="center" vertical="center"/>
    </xf>
    <xf numFmtId="0" fontId="1" fillId="0" borderId="2" xfId="17" applyFont="1" applyFill="1" applyBorder="1" applyAlignment="1">
      <alignment horizontal="center" vertical="center"/>
    </xf>
    <xf numFmtId="0" fontId="1" fillId="0" borderId="3" xfId="17" applyFont="1" applyFill="1" applyBorder="1" applyAlignment="1">
      <alignment horizontal="center" vertical="center"/>
    </xf>
    <xf numFmtId="0" fontId="44" fillId="0" borderId="1" xfId="17" applyFont="1" applyBorder="1" applyAlignment="1">
      <alignment horizontal="center" vertical="center"/>
    </xf>
    <xf numFmtId="0" fontId="44" fillId="0" borderId="2" xfId="17" applyFont="1" applyBorder="1" applyAlignment="1">
      <alignment horizontal="center" vertical="center"/>
    </xf>
    <xf numFmtId="0" fontId="44" fillId="0" borderId="3" xfId="17" applyFont="1" applyBorder="1" applyAlignment="1">
      <alignment horizontal="center" vertical="center"/>
    </xf>
    <xf numFmtId="0" fontId="48" fillId="0" borderId="1" xfId="16" applyFont="1" applyFill="1" applyBorder="1" applyAlignment="1">
      <alignment horizontal="center" vertical="center"/>
    </xf>
    <xf numFmtId="0" fontId="48" fillId="0" borderId="2" xfId="16" applyFont="1" applyFill="1" applyBorder="1" applyAlignment="1">
      <alignment horizontal="center" vertical="center"/>
    </xf>
    <xf numFmtId="0" fontId="48" fillId="0" borderId="3" xfId="16" applyFont="1" applyFill="1" applyBorder="1" applyAlignment="1">
      <alignment horizontal="center" vertical="center"/>
    </xf>
    <xf numFmtId="0" fontId="1" fillId="0" borderId="0" xfId="1" applyAlignment="1">
      <alignment horizontal="center" vertical="center"/>
    </xf>
    <xf numFmtId="0" fontId="1" fillId="0" borderId="37" xfId="16" applyFont="1" applyFill="1" applyBorder="1" applyAlignment="1">
      <alignment horizontal="left" vertical="center"/>
    </xf>
    <xf numFmtId="0" fontId="1" fillId="0" borderId="1" xfId="16" applyFont="1" applyFill="1" applyBorder="1" applyAlignment="1">
      <alignment horizontal="left" vertical="center"/>
    </xf>
    <xf numFmtId="0" fontId="1" fillId="0" borderId="2" xfId="18" applyFont="1" applyFill="1" applyBorder="1" applyAlignment="1">
      <alignment horizontal="left" vertical="center"/>
    </xf>
    <xf numFmtId="0" fontId="1" fillId="0" borderId="3" xfId="18" applyFont="1" applyFill="1" applyBorder="1" applyAlignment="1">
      <alignment horizontal="left" vertical="center"/>
    </xf>
    <xf numFmtId="0" fontId="1" fillId="0" borderId="31" xfId="16" applyFont="1" applyFill="1" applyBorder="1" applyAlignment="1">
      <alignment horizontal="left" vertical="center" wrapText="1"/>
    </xf>
    <xf numFmtId="0" fontId="1" fillId="0" borderId="13" xfId="16" applyFont="1" applyFill="1" applyBorder="1" applyAlignment="1">
      <alignment horizontal="left" vertical="center" wrapText="1"/>
    </xf>
    <xf numFmtId="0" fontId="1" fillId="0" borderId="6" xfId="16" applyFont="1" applyFill="1" applyBorder="1" applyAlignment="1">
      <alignment horizontal="left" vertical="center" wrapText="1"/>
    </xf>
    <xf numFmtId="0" fontId="1" fillId="0" borderId="0" xfId="16" applyFont="1" applyFill="1" applyBorder="1" applyAlignment="1">
      <alignment horizontal="left" vertical="center" wrapText="1"/>
    </xf>
    <xf numFmtId="0" fontId="1" fillId="0" borderId="23" xfId="16" applyFont="1" applyFill="1" applyBorder="1" applyAlignment="1">
      <alignment horizontal="left" vertical="center" wrapText="1"/>
    </xf>
    <xf numFmtId="0" fontId="1" fillId="0" borderId="30" xfId="16" applyFont="1" applyFill="1" applyBorder="1" applyAlignment="1">
      <alignment horizontal="left" vertical="center" wrapText="1"/>
    </xf>
    <xf numFmtId="0" fontId="49" fillId="0" borderId="31" xfId="16" applyFont="1" applyFill="1" applyBorder="1" applyAlignment="1">
      <alignment horizontal="right" vertical="center"/>
    </xf>
    <xf numFmtId="0" fontId="49" fillId="0" borderId="23" xfId="16" applyFont="1" applyFill="1" applyBorder="1" applyAlignment="1">
      <alignment horizontal="right" vertical="center"/>
    </xf>
    <xf numFmtId="0" fontId="49" fillId="0" borderId="13" xfId="16" applyFont="1" applyFill="1" applyBorder="1" applyAlignment="1">
      <alignment horizontal="left" vertical="center" wrapText="1"/>
    </xf>
    <xf numFmtId="0" fontId="49" fillId="0" borderId="14" xfId="16" applyFont="1" applyFill="1" applyBorder="1" applyAlignment="1">
      <alignment horizontal="left" vertical="center" wrapText="1"/>
    </xf>
    <xf numFmtId="0" fontId="49" fillId="0" borderId="30" xfId="16" applyFont="1" applyFill="1" applyBorder="1" applyAlignment="1">
      <alignment horizontal="left" vertical="center" wrapText="1"/>
    </xf>
    <xf numFmtId="0" fontId="49" fillId="0" borderId="24" xfId="16" applyFont="1" applyFill="1" applyBorder="1" applyAlignment="1">
      <alignment horizontal="left" vertical="center" wrapText="1"/>
    </xf>
    <xf numFmtId="0" fontId="49" fillId="0" borderId="31" xfId="16" applyFont="1" applyFill="1" applyBorder="1" applyAlignment="1">
      <alignment horizontal="center" vertical="center"/>
    </xf>
    <xf numFmtId="0" fontId="49" fillId="0" borderId="13" xfId="16" applyFont="1" applyFill="1" applyBorder="1" applyAlignment="1">
      <alignment horizontal="center" vertical="center"/>
    </xf>
    <xf numFmtId="0" fontId="49" fillId="0" borderId="14" xfId="16" applyFont="1" applyFill="1" applyBorder="1" applyAlignment="1">
      <alignment horizontal="center" vertical="center"/>
    </xf>
    <xf numFmtId="0" fontId="49" fillId="0" borderId="23" xfId="16" applyFont="1" applyFill="1" applyBorder="1" applyAlignment="1">
      <alignment horizontal="center" vertical="center"/>
    </xf>
    <xf numFmtId="0" fontId="49" fillId="0" borderId="30" xfId="16" applyFont="1" applyFill="1" applyBorder="1" applyAlignment="1">
      <alignment horizontal="center" vertical="center"/>
    </xf>
    <xf numFmtId="0" fontId="49" fillId="0" borderId="24" xfId="16" applyFont="1" applyFill="1" applyBorder="1" applyAlignment="1">
      <alignment horizontal="center" vertical="center"/>
    </xf>
    <xf numFmtId="0" fontId="44" fillId="0" borderId="0" xfId="16" applyFont="1" applyFill="1" applyAlignment="1">
      <alignment horizontal="left" vertical="center" wrapText="1"/>
    </xf>
    <xf numFmtId="0" fontId="49" fillId="0" borderId="0" xfId="16" applyFont="1" applyFill="1" applyAlignment="1">
      <alignment horizontal="center" vertical="center"/>
    </xf>
    <xf numFmtId="0" fontId="49" fillId="0" borderId="1" xfId="16" applyFont="1" applyFill="1" applyBorder="1" applyAlignment="1">
      <alignment horizontal="center" vertical="center"/>
    </xf>
    <xf numFmtId="0" fontId="49" fillId="0" borderId="2" xfId="18" applyFont="1" applyFill="1" applyBorder="1" applyAlignment="1">
      <alignment horizontal="center" vertical="center"/>
    </xf>
    <xf numFmtId="0" fontId="49" fillId="0" borderId="3" xfId="18" applyFont="1" applyFill="1" applyBorder="1" applyAlignment="1">
      <alignment horizontal="center" vertical="center"/>
    </xf>
    <xf numFmtId="0" fontId="49" fillId="0" borderId="1" xfId="16" applyFont="1" applyFill="1" applyBorder="1" applyAlignment="1">
      <alignment horizontal="left" vertical="center"/>
    </xf>
    <xf numFmtId="0" fontId="49" fillId="0" borderId="2" xfId="18" applyFont="1" applyFill="1" applyBorder="1" applyAlignment="1">
      <alignment horizontal="left" vertical="center"/>
    </xf>
    <xf numFmtId="0" fontId="49" fillId="0" borderId="3" xfId="18" applyFont="1" applyFill="1" applyBorder="1" applyAlignment="1">
      <alignment horizontal="left" vertical="center"/>
    </xf>
    <xf numFmtId="0" fontId="1" fillId="0" borderId="31" xfId="16" applyFont="1" applyFill="1" applyBorder="1" applyAlignment="1">
      <alignment horizontal="right" vertical="center"/>
    </xf>
    <xf numFmtId="0" fontId="1" fillId="0" borderId="23" xfId="17" applyFont="1" applyFill="1" applyBorder="1" applyAlignment="1">
      <alignment horizontal="right" vertical="center"/>
    </xf>
    <xf numFmtId="0" fontId="1" fillId="0" borderId="14" xfId="7" applyFill="1" applyBorder="1" applyAlignment="1">
      <alignment horizontal="left" vertical="center" wrapText="1"/>
    </xf>
    <xf numFmtId="0" fontId="1" fillId="0" borderId="24" xfId="7" applyFill="1" applyBorder="1" applyAlignment="1">
      <alignment horizontal="left" vertical="center" wrapText="1"/>
    </xf>
    <xf numFmtId="0" fontId="1" fillId="0" borderId="31" xfId="17" applyFont="1" applyFill="1" applyBorder="1" applyAlignment="1">
      <alignment horizontal="center" vertical="center"/>
    </xf>
    <xf numFmtId="0" fontId="1" fillId="0" borderId="13" xfId="17" applyFont="1" applyFill="1" applyBorder="1" applyAlignment="1">
      <alignment horizontal="center" vertical="center"/>
    </xf>
    <xf numFmtId="0" fontId="1" fillId="0" borderId="14" xfId="17" applyFont="1" applyFill="1" applyBorder="1" applyAlignment="1">
      <alignment horizontal="center" vertical="center"/>
    </xf>
    <xf numFmtId="0" fontId="1" fillId="0" borderId="23" xfId="17" applyFont="1" applyFill="1" applyBorder="1" applyAlignment="1">
      <alignment horizontal="center" vertical="center"/>
    </xf>
    <xf numFmtId="0" fontId="1" fillId="0" borderId="30" xfId="17" applyFont="1" applyFill="1" applyBorder="1" applyAlignment="1">
      <alignment horizontal="center" vertical="center"/>
    </xf>
    <xf numFmtId="0" fontId="1" fillId="0" borderId="24" xfId="17" applyFont="1" applyFill="1" applyBorder="1" applyAlignment="1">
      <alignment horizontal="center" vertical="center"/>
    </xf>
    <xf numFmtId="0" fontId="50" fillId="0" borderId="0" xfId="16" applyFont="1" applyFill="1" applyAlignment="1">
      <alignment horizontal="left" vertical="center" wrapText="1"/>
    </xf>
    <xf numFmtId="179" fontId="2" fillId="0" borderId="0" xfId="19" applyNumberFormat="1" applyFont="1" applyBorder="1" applyAlignment="1" applyProtection="1">
      <alignment horizontal="center" vertical="center"/>
    </xf>
    <xf numFmtId="0" fontId="54" fillId="7" borderId="0" xfId="19" applyFont="1" applyFill="1" applyAlignment="1" applyProtection="1">
      <alignment horizontal="center" vertical="center" shrinkToFit="1"/>
      <protection locked="0"/>
    </xf>
    <xf numFmtId="0" fontId="54" fillId="4" borderId="0" xfId="19" applyFont="1" applyFill="1" applyAlignment="1" applyProtection="1">
      <alignment horizontal="center" vertical="center" shrinkToFit="1"/>
      <protection locked="0"/>
    </xf>
    <xf numFmtId="0" fontId="54" fillId="8" borderId="0" xfId="19" applyFont="1" applyFill="1" applyAlignment="1" applyProtection="1">
      <alignment horizontal="center" vertical="center"/>
      <protection locked="0"/>
    </xf>
    <xf numFmtId="0" fontId="54" fillId="0" borderId="0" xfId="19" applyFont="1" applyAlignment="1">
      <alignment horizontal="center" vertical="center"/>
    </xf>
    <xf numFmtId="0" fontId="2" fillId="7" borderId="1" xfId="19" applyFont="1" applyFill="1" applyBorder="1" applyAlignment="1" applyProtection="1">
      <alignment horizontal="center" vertical="center"/>
      <protection locked="0"/>
    </xf>
    <xf numFmtId="0" fontId="2" fillId="4" borderId="2" xfId="19" applyFont="1" applyFill="1" applyBorder="1" applyAlignment="1" applyProtection="1">
      <alignment horizontal="center" vertical="center"/>
      <protection locked="0"/>
    </xf>
    <xf numFmtId="0" fontId="2" fillId="4" borderId="3" xfId="19" applyFont="1" applyFill="1" applyBorder="1" applyAlignment="1" applyProtection="1">
      <alignment horizontal="center" vertical="center"/>
      <protection locked="0"/>
    </xf>
    <xf numFmtId="0" fontId="2" fillId="8" borderId="37" xfId="19" applyFont="1" applyFill="1" applyBorder="1" applyAlignment="1" applyProtection="1">
      <alignment horizontal="center" vertical="center"/>
      <protection locked="0"/>
    </xf>
    <xf numFmtId="20" fontId="2" fillId="8" borderId="1" xfId="19" applyNumberFormat="1" applyFont="1" applyFill="1" applyBorder="1" applyAlignment="1" applyProtection="1">
      <alignment horizontal="center" vertical="center"/>
      <protection locked="0"/>
    </xf>
    <xf numFmtId="20" fontId="2" fillId="8" borderId="2" xfId="19" applyNumberFormat="1" applyFont="1" applyFill="1" applyBorder="1" applyAlignment="1" applyProtection="1">
      <alignment horizontal="center" vertical="center"/>
      <protection locked="0"/>
    </xf>
    <xf numFmtId="20" fontId="2" fillId="8" borderId="3" xfId="19" applyNumberFormat="1" applyFont="1" applyFill="1" applyBorder="1" applyAlignment="1" applyProtection="1">
      <alignment horizontal="center" vertical="center"/>
      <protection locked="0"/>
    </xf>
    <xf numFmtId="0" fontId="2" fillId="8" borderId="1" xfId="19" applyFont="1" applyFill="1" applyBorder="1" applyAlignment="1" applyProtection="1">
      <alignment horizontal="center" vertical="center"/>
      <protection locked="0"/>
    </xf>
    <xf numFmtId="0" fontId="2" fillId="8" borderId="3" xfId="19" applyFont="1" applyFill="1" applyBorder="1" applyAlignment="1" applyProtection="1">
      <alignment horizontal="center" vertical="center"/>
      <protection locked="0"/>
    </xf>
    <xf numFmtId="0" fontId="2" fillId="2" borderId="1" xfId="19" applyFont="1" applyFill="1" applyBorder="1" applyAlignment="1" applyProtection="1">
      <alignment horizontal="center" vertical="center"/>
    </xf>
    <xf numFmtId="0" fontId="2" fillId="2" borderId="3" xfId="19" applyFont="1" applyFill="1" applyBorder="1" applyAlignment="1" applyProtection="1">
      <alignment horizontal="center" vertical="center"/>
    </xf>
    <xf numFmtId="0" fontId="13" fillId="0" borderId="112" xfId="19" applyFont="1" applyFill="1" applyBorder="1" applyAlignment="1">
      <alignment horizontal="center" vertical="center" wrapText="1"/>
    </xf>
    <xf numFmtId="0" fontId="13" fillId="0" borderId="108" xfId="19" applyFont="1" applyFill="1" applyBorder="1" applyAlignment="1">
      <alignment horizontal="center" vertical="center" wrapText="1"/>
    </xf>
    <xf numFmtId="0" fontId="13" fillId="0" borderId="118" xfId="19" applyFont="1" applyFill="1" applyBorder="1" applyAlignment="1">
      <alignment horizontal="center" vertical="center" wrapText="1"/>
    </xf>
    <xf numFmtId="0" fontId="13" fillId="0" borderId="115" xfId="19" applyFont="1" applyFill="1" applyBorder="1" applyAlignment="1">
      <alignment horizontal="center" vertical="center" wrapText="1"/>
    </xf>
    <xf numFmtId="0" fontId="13" fillId="0" borderId="132" xfId="19" applyFont="1" applyFill="1" applyBorder="1" applyAlignment="1">
      <alignment horizontal="center" vertical="center" wrapText="1"/>
    </xf>
    <xf numFmtId="0" fontId="13" fillId="0" borderId="127" xfId="19" applyFont="1" applyFill="1" applyBorder="1" applyAlignment="1">
      <alignment horizontal="center" vertical="center" wrapText="1"/>
    </xf>
    <xf numFmtId="0" fontId="13" fillId="0" borderId="103" xfId="19" applyFont="1" applyBorder="1" applyAlignment="1">
      <alignment horizontal="center" vertical="center" wrapText="1"/>
    </xf>
    <xf numFmtId="0" fontId="13" fillId="0" borderId="114" xfId="19" applyFont="1" applyBorder="1" applyAlignment="1">
      <alignment horizontal="center" vertical="center" wrapText="1"/>
    </xf>
    <xf numFmtId="0" fontId="13" fillId="0" borderId="122" xfId="19" applyFont="1" applyBorder="1" applyAlignment="1">
      <alignment horizontal="center" vertical="center" wrapText="1"/>
    </xf>
    <xf numFmtId="0" fontId="2" fillId="0" borderId="103" xfId="19" applyFont="1" applyBorder="1" applyAlignment="1">
      <alignment horizontal="center" vertical="center" wrapText="1"/>
    </xf>
    <xf numFmtId="0" fontId="2" fillId="0" borderId="104" xfId="19" applyFont="1" applyBorder="1" applyAlignment="1">
      <alignment horizontal="center" vertical="center" wrapText="1"/>
    </xf>
    <xf numFmtId="0" fontId="2" fillId="0" borderId="108" xfId="19" applyFont="1" applyBorder="1" applyAlignment="1">
      <alignment horizontal="center" vertical="center" wrapText="1"/>
    </xf>
    <xf numFmtId="0" fontId="2" fillId="0" borderId="114" xfId="19" applyFont="1" applyBorder="1" applyAlignment="1">
      <alignment horizontal="center" vertical="center" wrapText="1"/>
    </xf>
    <xf numFmtId="0" fontId="2" fillId="0" borderId="0" xfId="19" applyFont="1" applyBorder="1" applyAlignment="1">
      <alignment horizontal="center" vertical="center" wrapText="1"/>
    </xf>
    <xf numFmtId="0" fontId="2" fillId="0" borderId="115" xfId="19" applyFont="1" applyBorder="1" applyAlignment="1">
      <alignment horizontal="center" vertical="center" wrapText="1"/>
    </xf>
    <xf numFmtId="0" fontId="2" fillId="0" borderId="122" xfId="19" applyFont="1" applyBorder="1" applyAlignment="1">
      <alignment horizontal="center" vertical="center" wrapText="1"/>
    </xf>
    <xf numFmtId="0" fontId="2" fillId="0" borderId="123" xfId="19" applyFont="1" applyBorder="1" applyAlignment="1">
      <alignment horizontal="center" vertical="center" wrapText="1"/>
    </xf>
    <xf numFmtId="0" fontId="2" fillId="0" borderId="127" xfId="19" applyFont="1" applyBorder="1" applyAlignment="1">
      <alignment horizontal="center" vertical="center" wrapText="1"/>
    </xf>
    <xf numFmtId="0" fontId="2" fillId="0" borderId="2" xfId="19" applyFont="1" applyFill="1" applyBorder="1" applyAlignment="1">
      <alignment horizontal="center" vertical="center"/>
    </xf>
    <xf numFmtId="0" fontId="2" fillId="0" borderId="116" xfId="19" applyFont="1" applyFill="1" applyBorder="1" applyAlignment="1">
      <alignment horizontal="center" vertical="center"/>
    </xf>
    <xf numFmtId="0" fontId="2" fillId="0" borderId="117" xfId="19" applyFont="1" applyFill="1" applyBorder="1" applyAlignment="1">
      <alignment horizontal="center" vertical="center"/>
    </xf>
    <xf numFmtId="0" fontId="2" fillId="0" borderId="102" xfId="19" applyFont="1" applyBorder="1" applyAlignment="1">
      <alignment horizontal="center" vertical="center"/>
    </xf>
    <xf numFmtId="0" fontId="2" fillId="0" borderId="113" xfId="19" applyFont="1" applyBorder="1" applyAlignment="1">
      <alignment horizontal="center" vertical="center"/>
    </xf>
    <xf numFmtId="0" fontId="2" fillId="0" borderId="121" xfId="19" applyFont="1" applyBorder="1" applyAlignment="1">
      <alignment horizontal="center" vertical="center"/>
    </xf>
    <xf numFmtId="0" fontId="2" fillId="0" borderId="105" xfId="19" applyFont="1" applyBorder="1" applyAlignment="1">
      <alignment horizontal="center" vertical="center" wrapText="1"/>
    </xf>
    <xf numFmtId="0" fontId="2" fillId="0" borderId="7" xfId="19" applyFont="1" applyBorder="1" applyAlignment="1">
      <alignment horizontal="center" vertical="center" wrapText="1"/>
    </xf>
    <xf numFmtId="0" fontId="2" fillId="0" borderId="124" xfId="19" applyFont="1" applyBorder="1" applyAlignment="1">
      <alignment horizontal="center" vertical="center" wrapText="1"/>
    </xf>
    <xf numFmtId="0" fontId="13" fillId="0" borderId="106" xfId="19" applyFont="1" applyBorder="1" applyAlignment="1">
      <alignment horizontal="center" vertical="center" wrapText="1"/>
    </xf>
    <xf numFmtId="0" fontId="13" fillId="0" borderId="8" xfId="19" applyFont="1" applyBorder="1" applyAlignment="1">
      <alignment horizontal="center" vertical="center" wrapText="1"/>
    </xf>
    <xf numFmtId="0" fontId="13" fillId="0" borderId="125" xfId="19" applyFont="1" applyBorder="1" applyAlignment="1">
      <alignment horizontal="center" vertical="center" wrapText="1"/>
    </xf>
    <xf numFmtId="0" fontId="2" fillId="0" borderId="107" xfId="19" applyFont="1" applyBorder="1" applyAlignment="1">
      <alignment horizontal="center" vertical="center" wrapText="1"/>
    </xf>
    <xf numFmtId="0" fontId="2" fillId="0" borderId="6" xfId="19" applyFont="1" applyBorder="1" applyAlignment="1">
      <alignment horizontal="center" vertical="center" wrapText="1"/>
    </xf>
    <xf numFmtId="0" fontId="2" fillId="0" borderId="126" xfId="19" applyFont="1" applyBorder="1" applyAlignment="1">
      <alignment horizontal="center" vertical="center" wrapText="1"/>
    </xf>
    <xf numFmtId="0" fontId="2" fillId="7" borderId="161" xfId="19" applyFont="1" applyFill="1" applyBorder="1" applyAlignment="1" applyProtection="1">
      <alignment horizontal="center" vertical="center" shrinkToFit="1"/>
      <protection locked="0"/>
    </xf>
    <xf numFmtId="0" fontId="2" fillId="7" borderId="13" xfId="19" applyFont="1" applyFill="1" applyBorder="1" applyAlignment="1" applyProtection="1">
      <alignment horizontal="center" vertical="center" shrinkToFit="1"/>
      <protection locked="0"/>
    </xf>
    <xf numFmtId="0" fontId="2" fillId="7" borderId="14" xfId="19" applyFont="1" applyFill="1" applyBorder="1" applyAlignment="1" applyProtection="1">
      <alignment horizontal="center" vertical="center" shrinkToFit="1"/>
      <protection locked="0"/>
    </xf>
    <xf numFmtId="0" fontId="2" fillId="7" borderId="114" xfId="19" applyFont="1" applyFill="1" applyBorder="1" applyAlignment="1" applyProtection="1">
      <alignment horizontal="center" vertical="center" shrinkToFit="1"/>
      <protection locked="0"/>
    </xf>
    <xf numFmtId="0" fontId="2" fillId="7" borderId="0" xfId="19" applyFont="1" applyFill="1" applyBorder="1" applyAlignment="1" applyProtection="1">
      <alignment horizontal="center" vertical="center" shrinkToFit="1"/>
      <protection locked="0"/>
    </xf>
    <xf numFmtId="0" fontId="2" fillId="7" borderId="7" xfId="19" applyFont="1" applyFill="1" applyBorder="1" applyAlignment="1" applyProtection="1">
      <alignment horizontal="center" vertical="center" shrinkToFit="1"/>
      <protection locked="0"/>
    </xf>
    <xf numFmtId="0" fontId="2" fillId="7" borderId="149" xfId="19" applyFont="1" applyFill="1" applyBorder="1" applyAlignment="1" applyProtection="1">
      <alignment horizontal="center" vertical="center" shrinkToFit="1"/>
      <protection locked="0"/>
    </xf>
    <xf numFmtId="0" fontId="2" fillId="7" borderId="30" xfId="19" applyFont="1" applyFill="1" applyBorder="1" applyAlignment="1" applyProtection="1">
      <alignment horizontal="center" vertical="center" shrinkToFit="1"/>
      <protection locked="0"/>
    </xf>
    <xf numFmtId="0" fontId="2" fillId="7" borderId="24" xfId="19" applyFont="1" applyFill="1" applyBorder="1" applyAlignment="1" applyProtection="1">
      <alignment horizontal="center" vertical="center" shrinkToFit="1"/>
      <protection locked="0"/>
    </xf>
    <xf numFmtId="0" fontId="2" fillId="7" borderId="32" xfId="19" applyFont="1" applyFill="1" applyBorder="1" applyAlignment="1" applyProtection="1">
      <alignment horizontal="center" vertical="center" wrapText="1"/>
      <protection locked="0"/>
    </xf>
    <xf numFmtId="0" fontId="2" fillId="4" borderId="8" xfId="19" applyFont="1" applyFill="1" applyBorder="1" applyAlignment="1" applyProtection="1">
      <alignment horizontal="center" vertical="center" wrapText="1"/>
      <protection locked="0"/>
    </xf>
    <xf numFmtId="0" fontId="2" fillId="4" borderId="25" xfId="19" applyFont="1" applyFill="1" applyBorder="1" applyAlignment="1" applyProtection="1">
      <alignment horizontal="center" vertical="center" wrapText="1"/>
      <protection locked="0"/>
    </xf>
    <xf numFmtId="0" fontId="2" fillId="7" borderId="31" xfId="19" applyFont="1" applyFill="1" applyBorder="1" applyAlignment="1" applyProtection="1">
      <alignment horizontal="center" vertical="center" wrapText="1"/>
      <protection locked="0"/>
    </xf>
    <xf numFmtId="0" fontId="2" fillId="7" borderId="13" xfId="19" applyFont="1" applyFill="1" applyBorder="1" applyAlignment="1" applyProtection="1">
      <alignment horizontal="center" vertical="center" wrapText="1"/>
      <protection locked="0"/>
    </xf>
    <xf numFmtId="0" fontId="2" fillId="7" borderId="14" xfId="19" applyFont="1" applyFill="1" applyBorder="1" applyAlignment="1" applyProtection="1">
      <alignment horizontal="center" vertical="center" wrapText="1"/>
      <protection locked="0"/>
    </xf>
    <xf numFmtId="0" fontId="2" fillId="7" borderId="6" xfId="19" applyFont="1" applyFill="1" applyBorder="1" applyAlignment="1" applyProtection="1">
      <alignment horizontal="center" vertical="center" wrapText="1"/>
      <protection locked="0"/>
    </xf>
    <xf numFmtId="0" fontId="2" fillId="7" borderId="0" xfId="19" applyFont="1" applyFill="1" applyBorder="1" applyAlignment="1" applyProtection="1">
      <alignment horizontal="center" vertical="center" wrapText="1"/>
      <protection locked="0"/>
    </xf>
    <xf numFmtId="0" fontId="2" fillId="7" borderId="7" xfId="19" applyFont="1" applyFill="1" applyBorder="1" applyAlignment="1" applyProtection="1">
      <alignment horizontal="center" vertical="center" wrapText="1"/>
      <protection locked="0"/>
    </xf>
    <xf numFmtId="0" fontId="2" fillId="7" borderId="23" xfId="19" applyFont="1" applyFill="1" applyBorder="1" applyAlignment="1" applyProtection="1">
      <alignment horizontal="center" vertical="center" wrapText="1"/>
      <protection locked="0"/>
    </xf>
    <xf numFmtId="0" fontId="2" fillId="7" borderId="30" xfId="19" applyFont="1" applyFill="1" applyBorder="1" applyAlignment="1" applyProtection="1">
      <alignment horizontal="center" vertical="center" wrapText="1"/>
      <protection locked="0"/>
    </xf>
    <xf numFmtId="0" fontId="2" fillId="7" borderId="24" xfId="19" applyFont="1" applyFill="1" applyBorder="1" applyAlignment="1" applyProtection="1">
      <alignment horizontal="center" vertical="center" wrapText="1"/>
      <protection locked="0"/>
    </xf>
    <xf numFmtId="0" fontId="2" fillId="8" borderId="31" xfId="19" applyFont="1" applyFill="1" applyBorder="1" applyAlignment="1" applyProtection="1">
      <alignment horizontal="left" vertical="center" shrinkToFit="1"/>
      <protection locked="0"/>
    </xf>
    <xf numFmtId="0" fontId="2" fillId="8" borderId="13" xfId="19" applyFont="1" applyFill="1" applyBorder="1" applyAlignment="1" applyProtection="1">
      <alignment horizontal="left" vertical="center" shrinkToFit="1"/>
      <protection locked="0"/>
    </xf>
    <xf numFmtId="0" fontId="2" fillId="8" borderId="14" xfId="19" applyFont="1" applyFill="1" applyBorder="1" applyAlignment="1" applyProtection="1">
      <alignment horizontal="left" vertical="center" shrinkToFit="1"/>
      <protection locked="0"/>
    </xf>
    <xf numFmtId="0" fontId="2" fillId="8" borderId="6" xfId="19" applyFont="1" applyFill="1" applyBorder="1" applyAlignment="1" applyProtection="1">
      <alignment horizontal="left" vertical="center" shrinkToFit="1"/>
      <protection locked="0"/>
    </xf>
    <xf numFmtId="0" fontId="2" fillId="8" borderId="0" xfId="19" applyFont="1" applyFill="1" applyBorder="1" applyAlignment="1" applyProtection="1">
      <alignment horizontal="left" vertical="center" shrinkToFit="1"/>
      <protection locked="0"/>
    </xf>
    <xf numFmtId="0" fontId="2" fillId="8" borderId="7" xfId="19" applyFont="1" applyFill="1" applyBorder="1" applyAlignment="1" applyProtection="1">
      <alignment horizontal="left" vertical="center" shrinkToFit="1"/>
      <protection locked="0"/>
    </xf>
    <xf numFmtId="0" fontId="2" fillId="8" borderId="23" xfId="19" applyFont="1" applyFill="1" applyBorder="1" applyAlignment="1" applyProtection="1">
      <alignment horizontal="left" vertical="center" shrinkToFit="1"/>
      <protection locked="0"/>
    </xf>
    <xf numFmtId="0" fontId="2" fillId="8" borderId="30" xfId="19" applyFont="1" applyFill="1" applyBorder="1" applyAlignment="1" applyProtection="1">
      <alignment horizontal="left" vertical="center" shrinkToFit="1"/>
      <protection locked="0"/>
    </xf>
    <xf numFmtId="0" fontId="2" fillId="8" borderId="24" xfId="19" applyFont="1" applyFill="1" applyBorder="1" applyAlignment="1" applyProtection="1">
      <alignment horizontal="left" vertical="center" shrinkToFit="1"/>
      <protection locked="0"/>
    </xf>
    <xf numFmtId="182" fontId="2" fillId="0" borderId="166" xfId="19" applyNumberFormat="1" applyFont="1" applyBorder="1" applyAlignment="1">
      <alignment horizontal="center" vertical="center" wrapText="1"/>
    </xf>
    <xf numFmtId="182" fontId="2" fillId="0" borderId="167" xfId="19" applyNumberFormat="1" applyFont="1" applyBorder="1" applyAlignment="1">
      <alignment horizontal="center" vertical="center" wrapText="1"/>
    </xf>
    <xf numFmtId="0" fontId="2" fillId="7" borderId="103" xfId="19" applyFont="1" applyFill="1" applyBorder="1" applyAlignment="1" applyProtection="1">
      <alignment horizontal="center" vertical="center" shrinkToFit="1"/>
      <protection locked="0"/>
    </xf>
    <xf numFmtId="0" fontId="2" fillId="7" borderId="104" xfId="19" applyFont="1" applyFill="1" applyBorder="1" applyAlignment="1" applyProtection="1">
      <alignment horizontal="center" vertical="center" shrinkToFit="1"/>
      <protection locked="0"/>
    </xf>
    <xf numFmtId="0" fontId="2" fillId="7" borderId="105" xfId="19" applyFont="1" applyFill="1" applyBorder="1" applyAlignment="1" applyProtection="1">
      <alignment horizontal="center" vertical="center" shrinkToFit="1"/>
      <protection locked="0"/>
    </xf>
    <xf numFmtId="0" fontId="2" fillId="7" borderId="106" xfId="19" applyFont="1" applyFill="1" applyBorder="1" applyAlignment="1" applyProtection="1">
      <alignment horizontal="center" vertical="center" wrapText="1"/>
      <protection locked="0"/>
    </xf>
    <xf numFmtId="0" fontId="2" fillId="7" borderId="107" xfId="19" applyFont="1" applyFill="1" applyBorder="1" applyAlignment="1" applyProtection="1">
      <alignment horizontal="center" vertical="center" wrapText="1"/>
      <protection locked="0"/>
    </xf>
    <xf numFmtId="0" fontId="2" fillId="7" borderId="104" xfId="19" applyFont="1" applyFill="1" applyBorder="1" applyAlignment="1" applyProtection="1">
      <alignment horizontal="center" vertical="center" wrapText="1"/>
      <protection locked="0"/>
    </xf>
    <xf numFmtId="0" fontId="2" fillId="7" borderId="105" xfId="19" applyFont="1" applyFill="1" applyBorder="1" applyAlignment="1" applyProtection="1">
      <alignment horizontal="center" vertical="center" wrapText="1"/>
      <protection locked="0"/>
    </xf>
    <xf numFmtId="0" fontId="2" fillId="8" borderId="107" xfId="19" applyFont="1" applyFill="1" applyBorder="1" applyAlignment="1" applyProtection="1">
      <alignment horizontal="left" vertical="center" shrinkToFit="1"/>
      <protection locked="0"/>
    </xf>
    <xf numFmtId="0" fontId="2" fillId="8" borderId="104" xfId="19" applyFont="1" applyFill="1" applyBorder="1" applyAlignment="1" applyProtection="1">
      <alignment horizontal="left" vertical="center" shrinkToFit="1"/>
      <protection locked="0"/>
    </xf>
    <xf numFmtId="0" fontId="2" fillId="8" borderId="105" xfId="19" applyFont="1" applyFill="1" applyBorder="1" applyAlignment="1" applyProtection="1">
      <alignment horizontal="left" vertical="center" shrinkToFit="1"/>
      <protection locked="0"/>
    </xf>
    <xf numFmtId="182" fontId="2" fillId="0" borderId="136" xfId="19" applyNumberFormat="1" applyFont="1" applyBorder="1" applyAlignment="1">
      <alignment horizontal="center" vertical="center" wrapText="1"/>
    </xf>
    <xf numFmtId="182" fontId="2" fillId="0" borderId="137" xfId="19" applyNumberFormat="1" applyFont="1" applyBorder="1" applyAlignment="1">
      <alignment horizontal="center" vertical="center" wrapText="1"/>
    </xf>
    <xf numFmtId="182" fontId="2" fillId="0" borderId="168" xfId="19" applyNumberFormat="1" applyFont="1" applyBorder="1" applyAlignment="1">
      <alignment horizontal="center" vertical="center" wrapText="1"/>
    </xf>
    <xf numFmtId="0" fontId="2" fillId="8" borderId="161" xfId="19" applyFont="1" applyFill="1" applyBorder="1" applyAlignment="1" applyProtection="1">
      <alignment horizontal="left" vertical="center" wrapText="1"/>
      <protection locked="0"/>
    </xf>
    <xf numFmtId="0" fontId="2" fillId="8" borderId="13" xfId="19" applyFont="1" applyFill="1" applyBorder="1" applyAlignment="1" applyProtection="1">
      <alignment horizontal="left" vertical="center" wrapText="1"/>
      <protection locked="0"/>
    </xf>
    <xf numFmtId="0" fontId="2" fillId="8" borderId="162" xfId="19" applyFont="1" applyFill="1" applyBorder="1" applyAlignment="1" applyProtection="1">
      <alignment horizontal="left" vertical="center" wrapText="1"/>
      <protection locked="0"/>
    </xf>
    <xf numFmtId="0" fontId="2" fillId="8" borderId="114" xfId="19" applyFont="1" applyFill="1" applyBorder="1" applyAlignment="1" applyProtection="1">
      <alignment horizontal="left" vertical="center" wrapText="1"/>
      <protection locked="0"/>
    </xf>
    <xf numFmtId="0" fontId="2" fillId="8" borderId="0" xfId="19" applyFont="1" applyFill="1" applyBorder="1" applyAlignment="1" applyProtection="1">
      <alignment horizontal="left" vertical="center" wrapText="1"/>
      <protection locked="0"/>
    </xf>
    <xf numFmtId="0" fontId="2" fillId="8" borderId="115" xfId="19" applyFont="1" applyFill="1" applyBorder="1" applyAlignment="1" applyProtection="1">
      <alignment horizontal="left" vertical="center" wrapText="1"/>
      <protection locked="0"/>
    </xf>
    <xf numFmtId="0" fontId="2" fillId="8" borderId="149" xfId="19" applyFont="1" applyFill="1" applyBorder="1" applyAlignment="1" applyProtection="1">
      <alignment horizontal="left" vertical="center" wrapText="1"/>
      <protection locked="0"/>
    </xf>
    <xf numFmtId="0" fontId="2" fillId="8" borderId="30" xfId="19" applyFont="1" applyFill="1" applyBorder="1" applyAlignment="1" applyProtection="1">
      <alignment horizontal="left" vertical="center" wrapText="1"/>
      <protection locked="0"/>
    </xf>
    <xf numFmtId="0" fontId="2" fillId="8" borderId="159" xfId="19" applyFont="1" applyFill="1" applyBorder="1" applyAlignment="1" applyProtection="1">
      <alignment horizontal="left" vertical="center" wrapText="1"/>
      <protection locked="0"/>
    </xf>
    <xf numFmtId="182" fontId="2" fillId="0" borderId="146" xfId="19" applyNumberFormat="1" applyFont="1" applyBorder="1" applyAlignment="1">
      <alignment horizontal="center" vertical="center" wrapText="1"/>
    </xf>
    <xf numFmtId="182" fontId="2" fillId="0" borderId="142" xfId="19" applyNumberFormat="1" applyFont="1" applyBorder="1" applyAlignment="1">
      <alignment horizontal="center" vertical="center" wrapText="1"/>
    </xf>
    <xf numFmtId="182" fontId="2" fillId="0" borderId="147" xfId="19" applyNumberFormat="1" applyFont="1" applyBorder="1" applyAlignment="1">
      <alignment horizontal="center" vertical="center" wrapText="1"/>
    </xf>
    <xf numFmtId="182" fontId="2" fillId="0" borderId="156" xfId="19" applyNumberFormat="1" applyFont="1" applyBorder="1" applyAlignment="1">
      <alignment horizontal="center" vertical="center" wrapText="1"/>
    </xf>
    <xf numFmtId="182" fontId="2" fillId="0" borderId="157" xfId="19" applyNumberFormat="1" applyFont="1" applyBorder="1" applyAlignment="1">
      <alignment horizontal="center" vertical="center" wrapText="1"/>
    </xf>
    <xf numFmtId="182" fontId="2" fillId="0" borderId="158" xfId="19" applyNumberFormat="1" applyFont="1" applyBorder="1" applyAlignment="1">
      <alignment horizontal="center" vertical="center" wrapText="1"/>
    </xf>
    <xf numFmtId="0" fontId="2" fillId="8" borderId="103" xfId="19" applyFont="1" applyFill="1" applyBorder="1" applyAlignment="1" applyProtection="1">
      <alignment horizontal="left" vertical="center" wrapText="1"/>
      <protection locked="0"/>
    </xf>
    <xf numFmtId="0" fontId="2" fillId="8" borderId="104" xfId="19" applyFont="1" applyFill="1" applyBorder="1" applyAlignment="1" applyProtection="1">
      <alignment horizontal="left" vertical="center" wrapText="1"/>
      <protection locked="0"/>
    </xf>
    <xf numFmtId="0" fontId="2" fillId="8" borderId="108" xfId="19" applyFont="1" applyFill="1" applyBorder="1" applyAlignment="1" applyProtection="1">
      <alignment horizontal="left" vertical="center" wrapText="1"/>
      <protection locked="0"/>
    </xf>
    <xf numFmtId="182" fontId="2" fillId="0" borderId="138" xfId="19" applyNumberFormat="1" applyFont="1" applyBorder="1" applyAlignment="1">
      <alignment horizontal="center" vertical="center" wrapText="1"/>
    </xf>
    <xf numFmtId="0" fontId="2" fillId="7" borderId="8" xfId="19" applyFont="1" applyFill="1" applyBorder="1" applyAlignment="1" applyProtection="1">
      <alignment horizontal="center" vertical="center" wrapText="1"/>
      <protection locked="0"/>
    </xf>
    <xf numFmtId="0" fontId="2" fillId="7" borderId="122" xfId="19" applyFont="1" applyFill="1" applyBorder="1" applyAlignment="1" applyProtection="1">
      <alignment horizontal="center" vertical="center" shrinkToFit="1"/>
      <protection locked="0"/>
    </xf>
    <xf numFmtId="0" fontId="2" fillId="7" borderId="123" xfId="19" applyFont="1" applyFill="1" applyBorder="1" applyAlignment="1" applyProtection="1">
      <alignment horizontal="center" vertical="center" shrinkToFit="1"/>
      <protection locked="0"/>
    </xf>
    <xf numFmtId="0" fontId="2" fillId="7" borderId="124" xfId="19" applyFont="1" applyFill="1" applyBorder="1" applyAlignment="1" applyProtection="1">
      <alignment horizontal="center" vertical="center" shrinkToFit="1"/>
      <protection locked="0"/>
    </xf>
    <xf numFmtId="0" fontId="2" fillId="4" borderId="125" xfId="19" applyFont="1" applyFill="1" applyBorder="1" applyAlignment="1" applyProtection="1">
      <alignment horizontal="center" vertical="center" wrapText="1"/>
      <protection locked="0"/>
    </xf>
    <xf numFmtId="0" fontId="2" fillId="7" borderId="126" xfId="19" applyFont="1" applyFill="1" applyBorder="1" applyAlignment="1" applyProtection="1">
      <alignment horizontal="center" vertical="center" wrapText="1"/>
      <protection locked="0"/>
    </xf>
    <xf numFmtId="0" fontId="2" fillId="7" borderId="123" xfId="19" applyFont="1" applyFill="1" applyBorder="1" applyAlignment="1" applyProtection="1">
      <alignment horizontal="center" vertical="center" wrapText="1"/>
      <protection locked="0"/>
    </xf>
    <xf numFmtId="0" fontId="2" fillId="7" borderId="124" xfId="19" applyFont="1" applyFill="1" applyBorder="1" applyAlignment="1" applyProtection="1">
      <alignment horizontal="center" vertical="center" wrapText="1"/>
      <protection locked="0"/>
    </xf>
    <xf numFmtId="0" fontId="2" fillId="8" borderId="126" xfId="19" applyFont="1" applyFill="1" applyBorder="1" applyAlignment="1" applyProtection="1">
      <alignment horizontal="left" vertical="center" shrinkToFit="1"/>
      <protection locked="0"/>
    </xf>
    <xf numFmtId="0" fontId="2" fillId="8" borderId="123" xfId="19" applyFont="1" applyFill="1" applyBorder="1" applyAlignment="1" applyProtection="1">
      <alignment horizontal="left" vertical="center" shrinkToFit="1"/>
      <protection locked="0"/>
    </xf>
    <xf numFmtId="0" fontId="2" fillId="8" borderId="124" xfId="19" applyFont="1" applyFill="1" applyBorder="1" applyAlignment="1" applyProtection="1">
      <alignment horizontal="left" vertical="center" shrinkToFit="1"/>
      <protection locked="0"/>
    </xf>
    <xf numFmtId="0" fontId="12" fillId="0" borderId="174" xfId="19" applyFont="1" applyBorder="1" applyAlignment="1">
      <alignment horizontal="center" vertical="center"/>
    </xf>
    <xf numFmtId="0" fontId="12" fillId="0" borderId="175" xfId="19" applyFont="1" applyBorder="1" applyAlignment="1">
      <alignment horizontal="center" vertical="center"/>
    </xf>
    <xf numFmtId="0" fontId="12" fillId="0" borderId="176" xfId="19" applyFont="1" applyBorder="1" applyAlignment="1">
      <alignment horizontal="center" vertical="center"/>
    </xf>
    <xf numFmtId="182" fontId="12" fillId="0" borderId="179" xfId="19" applyNumberFormat="1" applyFont="1" applyBorder="1" applyAlignment="1">
      <alignment horizontal="center" vertical="center" shrinkToFit="1"/>
    </xf>
    <xf numFmtId="182" fontId="12" fillId="0" borderId="180" xfId="19" applyNumberFormat="1" applyFont="1" applyBorder="1" applyAlignment="1">
      <alignment horizontal="center" vertical="center" shrinkToFit="1"/>
    </xf>
    <xf numFmtId="182" fontId="12" fillId="0" borderId="185" xfId="19" applyNumberFormat="1" applyFont="1" applyBorder="1" applyAlignment="1">
      <alignment horizontal="center" vertical="center" shrinkToFit="1"/>
    </xf>
    <xf numFmtId="182" fontId="12" fillId="0" borderId="186" xfId="19" applyNumberFormat="1" applyFont="1" applyBorder="1" applyAlignment="1">
      <alignment horizontal="center" vertical="center" shrinkToFit="1"/>
    </xf>
    <xf numFmtId="182" fontId="12" fillId="0" borderId="189" xfId="19" applyNumberFormat="1" applyFont="1" applyBorder="1" applyAlignment="1">
      <alignment horizontal="center" vertical="center" shrinkToFit="1"/>
    </xf>
    <xf numFmtId="182" fontId="12" fillId="0" borderId="190" xfId="19" applyNumberFormat="1" applyFont="1" applyBorder="1" applyAlignment="1">
      <alignment horizontal="center" vertical="center" shrinkToFit="1"/>
    </xf>
    <xf numFmtId="0" fontId="13" fillId="0" borderId="181" xfId="19" applyFont="1" applyBorder="1" applyAlignment="1">
      <alignment horizontal="center" vertical="center" wrapText="1"/>
    </xf>
    <xf numFmtId="0" fontId="13" fillId="0" borderId="180" xfId="19" applyFont="1" applyBorder="1" applyAlignment="1">
      <alignment horizontal="center" vertical="center" wrapText="1"/>
    </xf>
    <xf numFmtId="0" fontId="13" fillId="0" borderId="182" xfId="19" applyFont="1" applyBorder="1" applyAlignment="1">
      <alignment horizontal="center" vertical="center" wrapText="1"/>
    </xf>
    <xf numFmtId="0" fontId="13" fillId="0" borderId="187" xfId="19" applyFont="1" applyBorder="1" applyAlignment="1">
      <alignment horizontal="center" vertical="center" wrapText="1"/>
    </xf>
    <xf numFmtId="0" fontId="13" fillId="0" borderId="186" xfId="19" applyFont="1" applyBorder="1" applyAlignment="1">
      <alignment horizontal="center" vertical="center" wrapText="1"/>
    </xf>
    <xf numFmtId="0" fontId="13" fillId="0" borderId="188" xfId="19" applyFont="1" applyBorder="1" applyAlignment="1">
      <alignment horizontal="center" vertical="center" wrapText="1"/>
    </xf>
    <xf numFmtId="0" fontId="13" fillId="0" borderId="197" xfId="19" applyFont="1" applyBorder="1" applyAlignment="1">
      <alignment horizontal="center" vertical="center" wrapText="1"/>
    </xf>
    <xf numFmtId="0" fontId="13" fillId="0" borderId="198" xfId="19" applyFont="1" applyBorder="1" applyAlignment="1">
      <alignment horizontal="center" vertical="center" wrapText="1"/>
    </xf>
    <xf numFmtId="0" fontId="13" fillId="0" borderId="199" xfId="19" applyFont="1" applyBorder="1" applyAlignment="1">
      <alignment horizontal="center" vertical="center" wrapText="1"/>
    </xf>
    <xf numFmtId="0" fontId="12" fillId="0" borderId="153" xfId="19" applyFont="1" applyBorder="1" applyAlignment="1">
      <alignment horizontal="center" vertical="center"/>
    </xf>
    <xf numFmtId="0" fontId="12" fillId="0" borderId="154" xfId="19" applyFont="1" applyBorder="1" applyAlignment="1">
      <alignment horizontal="center" vertical="center"/>
    </xf>
    <xf numFmtId="0" fontId="12" fillId="0" borderId="155" xfId="19" applyFont="1" applyBorder="1" applyAlignment="1">
      <alignment horizontal="center" vertical="center"/>
    </xf>
    <xf numFmtId="182" fontId="12" fillId="0" borderId="191" xfId="20" applyNumberFormat="1" applyFont="1" applyBorder="1" applyAlignment="1">
      <alignment horizontal="right" vertical="center" shrinkToFit="1"/>
    </xf>
    <xf numFmtId="182" fontId="12" fillId="0" borderId="2" xfId="20" applyNumberFormat="1" applyFont="1" applyBorder="1" applyAlignment="1">
      <alignment horizontal="right" vertical="center" shrinkToFit="1"/>
    </xf>
    <xf numFmtId="0" fontId="12" fillId="0" borderId="192" xfId="19" applyFont="1" applyBorder="1" applyAlignment="1">
      <alignment horizontal="center" vertical="center"/>
    </xf>
    <xf numFmtId="0" fontId="12" fillId="0" borderId="193" xfId="19" applyFont="1" applyBorder="1" applyAlignment="1">
      <alignment horizontal="center" vertical="center"/>
    </xf>
    <xf numFmtId="0" fontId="12" fillId="0" borderId="194" xfId="19" applyFont="1" applyBorder="1" applyAlignment="1">
      <alignment horizontal="center" vertical="center"/>
    </xf>
    <xf numFmtId="182" fontId="12" fillId="0" borderId="132" xfId="20" applyNumberFormat="1" applyFont="1" applyBorder="1" applyAlignment="1">
      <alignment horizontal="right" vertical="center" shrinkToFit="1"/>
    </xf>
    <xf numFmtId="182" fontId="12" fillId="0" borderId="123" xfId="20" applyNumberFormat="1" applyFont="1" applyBorder="1" applyAlignment="1">
      <alignment horizontal="right" vertical="center" shrinkToFit="1"/>
    </xf>
    <xf numFmtId="0" fontId="59" fillId="2" borderId="37" xfId="19" applyFont="1" applyFill="1" applyBorder="1" applyAlignment="1" applyProtection="1">
      <alignment horizontal="center" vertical="center"/>
    </xf>
    <xf numFmtId="182" fontId="12" fillId="0" borderId="153" xfId="19" applyNumberFormat="1" applyFont="1" applyBorder="1" applyAlignment="1">
      <alignment horizontal="center" vertical="center"/>
    </xf>
    <xf numFmtId="182" fontId="12" fillId="0" borderId="192" xfId="19" applyNumberFormat="1" applyFont="1" applyBorder="1" applyAlignment="1">
      <alignment horizontal="center" vertical="center"/>
    </xf>
    <xf numFmtId="0" fontId="13" fillId="2" borderId="0" xfId="19" applyFont="1" applyFill="1" applyBorder="1" applyAlignment="1">
      <alignment horizontal="left" vertical="center" indent="1"/>
    </xf>
    <xf numFmtId="0" fontId="59" fillId="2" borderId="133" xfId="19" applyFont="1" applyFill="1" applyBorder="1" applyAlignment="1">
      <alignment horizontal="center" vertical="center"/>
    </xf>
    <xf numFmtId="0" fontId="59" fillId="2" borderId="139" xfId="19" applyFont="1" applyFill="1" applyBorder="1" applyAlignment="1">
      <alignment horizontal="center" vertical="center"/>
    </xf>
    <xf numFmtId="0" fontId="59" fillId="2" borderId="206" xfId="19" applyFont="1" applyFill="1" applyBorder="1" applyAlignment="1">
      <alignment horizontal="center" vertical="center"/>
    </xf>
  </cellXfs>
  <cellStyles count="24">
    <cellStyle name="パーセント 2" xfId="4"/>
    <cellStyle name="桁区切り 2" xfId="3"/>
    <cellStyle name="桁区切り 3" xfId="6"/>
    <cellStyle name="桁区切り 9" xfId="20"/>
    <cellStyle name="標準" xfId="0" builtinId="0"/>
    <cellStyle name="標準 10" xfId="7"/>
    <cellStyle name="標準 15" xfId="22"/>
    <cellStyle name="標準 2" xfId="1"/>
    <cellStyle name="標準 2 2" xfId="18"/>
    <cellStyle name="標準 2 3" xfId="13"/>
    <cellStyle name="標準 23" xfId="19"/>
    <cellStyle name="標準 3" xfId="2"/>
    <cellStyle name="標準 3 2" xfId="21"/>
    <cellStyle name="標準 3 2 2" xfId="5"/>
    <cellStyle name="標準 4" xfId="15"/>
    <cellStyle name="標準 5" xfId="14"/>
    <cellStyle name="標準 6" xfId="23"/>
    <cellStyle name="標準 8" xfId="17"/>
    <cellStyle name="標準_介護老人福祉施設（加算届）" xfId="16"/>
    <cellStyle name="標準_短期入所生活（加算届）" xfId="11"/>
    <cellStyle name="標準_通所リハ（加算届）" xfId="10"/>
    <cellStyle name="標準_特定施設（加算届）" xfId="9"/>
    <cellStyle name="標準_訪問介護（加算届）" xfId="8"/>
    <cellStyle name="標準_療養型医療施設（加算届）" xfId="12"/>
  </cellStyles>
  <dxfs count="682">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sharedStrings" Target="sharedString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564E0BEB-DC74-18D8-0410-C416FAE04118}"/>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D2B16A0B-4AB0-3742-B168-603046D648F8}"/>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BBD2DBA9-4D05-61D0-B7F5-8D19E3959E69}"/>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D656B3B5-C21C-D3F3-AD31-5E79901AABE4}"/>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85861E5D-91A4-DA26-4E64-B46DD208962A}"/>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C33BCAC5-B7F8-DC81-3A79-20C0FF70AB4A}"/>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C75AE8BC-B801-F5BE-D81A-301FC80D468D}"/>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48554AA9-2BCE-6197-CB3B-30F5F3AA1969}"/>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8CDFC0F4-FB95-2E02-4B1D-FF8427D70C02}"/>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78F36D03-EDCC-0919-7361-075B94349FD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2A7AB4D-11F6-3F52-6BB1-77037E75C174}"/>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85A89C2A-1B9E-C56A-7198-C4D1ECA2662B}"/>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E15390B4-15DF-7F24-854B-464DB1FA9C7B}"/>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4F236CDC-AF40-4478-4A21-DA893C52A42D}"/>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938E90A7-E4E8-84E5-2B46-A9DFA85E1859}"/>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B978A400-9574-AC31-C415-559AA69C53F6}"/>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5E0FA815-5358-0021-0FC6-69886B13B4C6}"/>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2D000A35-8DE8-6DD8-6E4B-AAA668903761}"/>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8C174BE8-A34D-0738-B3AC-AA2710C62825}"/>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BDCA997D-440E-4870-66EB-F4B6A14A0CF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DAB72238-2A48-0EF5-C0A2-0E31C72715B5}"/>
            </a:ext>
          </a:extLst>
        </xdr:cNvPr>
        <xdr:cNvSpPr txBox="1"/>
      </xdr:nvSpPr>
      <xdr:spPr bwMode="auto">
        <a:xfrm>
          <a:off x="4486498" y="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2737CF22-C37C-D9AC-0940-2CCB3B078D32}"/>
            </a:ext>
          </a:extLst>
        </xdr:cNvPr>
        <xdr:cNvSpPr txBox="1"/>
      </xdr:nvSpPr>
      <xdr:spPr bwMode="auto">
        <a:xfrm>
          <a:off x="3427940" y="0"/>
          <a:ext cx="14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98CD03B9-F6C8-9B7C-D7C5-A645D2C6844D}"/>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C3E2AAD8-192A-135C-B3DC-560F1D5AE1D3}"/>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21F9E955-600B-3FC5-05BD-C5E01E61AA8A}"/>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D52FAF56-A222-51C3-8CBC-EA431D1F89BC}"/>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6749564-BAC2-2ADF-AC33-C97B1805CD5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BE07031A-E0F0-CF55-6A45-E3C27C36937C}"/>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D3E3BB39-A5E2-BDDC-48F0-A3820324F206}"/>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9F6A668E-D517-01B9-83BE-C691F5191667}"/>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26BAF0D-877D-73A8-F16E-3221FF6E0E72}"/>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4B98C4A2-AC13-88E4-C43B-E1B82022D66B}"/>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C3EE2F82-EDE9-1522-1683-FB333591AB9F}"/>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3856A494-2D41-8BA4-D0B1-0FA0B47B822D}"/>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F77E537-AF3E-F8A6-41F5-F3E9089B6BB5}"/>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65508EE0-6400-C55B-3932-14639B858824}"/>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CCAA0EBB-5018-EFB6-060E-F1489C0C40A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A5A3E81F-D5DA-2B87-A406-0D8E8EDEC15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258BDC52-8A3A-EF0E-9B9E-8DFD5FC89CD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78AFED0-DF2A-5A86-2F51-D2CDD9088236}"/>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14BD9742-1765-66D5-B500-28B6D33B77E8}"/>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F3230E65-25CE-33D2-72E6-26D581C81A1F}"/>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ACEA15D6-EA49-3440-2B06-1AA932AB536F}"/>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9A3D4395-7759-843F-178A-FE6A8E9EFB42}"/>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95064E53-C3C6-EDB6-8388-2DDF884C3AAC}"/>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24E4EC7E-8DA6-72EF-721C-CDEFF9404473}"/>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527EC2B0-AB29-B221-426E-C63606846110}"/>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053D548-4710-0B91-720E-DF6B35AB3578}"/>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4088298D-C6F4-EF39-AEAA-E4416F4AD9AA}"/>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1" name="Text Box 53">
          <a:extLst>
            <a:ext uri="{FF2B5EF4-FFF2-40B4-BE49-F238E27FC236}">
              <a16:creationId xmlns:a16="http://schemas.microsoft.com/office/drawing/2014/main" id="{7576E7DF-A102-C133-5330-1B0FF8DE7A3A}"/>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4">
          <a:extLst>
            <a:ext uri="{FF2B5EF4-FFF2-40B4-BE49-F238E27FC236}">
              <a16:creationId xmlns:a16="http://schemas.microsoft.com/office/drawing/2014/main" id="{53C17F83-51A2-201B-B15F-EBF7F4D68062}"/>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3" name="Text Box 55">
          <a:extLst>
            <a:ext uri="{FF2B5EF4-FFF2-40B4-BE49-F238E27FC236}">
              <a16:creationId xmlns:a16="http://schemas.microsoft.com/office/drawing/2014/main" id="{E33751A4-ABB4-C8B4-9581-B6744302C055}"/>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4" name="Text Box 56">
          <a:extLst>
            <a:ext uri="{FF2B5EF4-FFF2-40B4-BE49-F238E27FC236}">
              <a16:creationId xmlns:a16="http://schemas.microsoft.com/office/drawing/2014/main" id="{B709E331-B3FE-E923-60B2-90CB5452A22A}"/>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5" name="Text Box 57">
          <a:extLst>
            <a:ext uri="{FF2B5EF4-FFF2-40B4-BE49-F238E27FC236}">
              <a16:creationId xmlns:a16="http://schemas.microsoft.com/office/drawing/2014/main" id="{313F3387-F6D8-5887-E537-983ED7590A70}"/>
            </a:ext>
          </a:extLst>
        </xdr:cNvPr>
        <xdr:cNvSpPr txBox="1"/>
      </xdr:nvSpPr>
      <xdr:spPr bwMode="auto">
        <a:xfrm>
          <a:off x="3427475" y="651510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6" name="Text Box 58">
          <a:extLst>
            <a:ext uri="{FF2B5EF4-FFF2-40B4-BE49-F238E27FC236}">
              <a16:creationId xmlns:a16="http://schemas.microsoft.com/office/drawing/2014/main" id="{34B90B33-490C-6D16-CD38-D66904ED9DFF}"/>
            </a:ext>
          </a:extLst>
        </xdr:cNvPr>
        <xdr:cNvSpPr txBox="1"/>
      </xdr:nvSpPr>
      <xdr:spPr bwMode="auto">
        <a:xfrm>
          <a:off x="1370930" y="65151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7" name="Text Box 59">
          <a:extLst>
            <a:ext uri="{FF2B5EF4-FFF2-40B4-BE49-F238E27FC236}">
              <a16:creationId xmlns:a16="http://schemas.microsoft.com/office/drawing/2014/main" id="{DB0F804A-3AB0-7DEC-09BB-A44007615D92}"/>
            </a:ext>
          </a:extLst>
        </xdr:cNvPr>
        <xdr:cNvSpPr txBox="1"/>
      </xdr:nvSpPr>
      <xdr:spPr bwMode="auto">
        <a:xfrm>
          <a:off x="3429949" y="651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8" name="Text Box 60">
          <a:extLst>
            <a:ext uri="{FF2B5EF4-FFF2-40B4-BE49-F238E27FC236}">
              <a16:creationId xmlns:a16="http://schemas.microsoft.com/office/drawing/2014/main" id="{695715B2-6BC8-1CB3-E09E-5CB9D9D5348A}"/>
            </a:ext>
          </a:extLst>
        </xdr:cNvPr>
        <xdr:cNvSpPr txBox="1"/>
      </xdr:nvSpPr>
      <xdr:spPr bwMode="auto">
        <a:xfrm>
          <a:off x="3427363" y="651510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9" name="Text Box 61">
          <a:extLst>
            <a:ext uri="{FF2B5EF4-FFF2-40B4-BE49-F238E27FC236}">
              <a16:creationId xmlns:a16="http://schemas.microsoft.com/office/drawing/2014/main" id="{85FF9F81-8671-4EE2-02D8-9B4827ED2DAD}"/>
            </a:ext>
          </a:extLst>
        </xdr:cNvPr>
        <xdr:cNvSpPr txBox="1"/>
      </xdr:nvSpPr>
      <xdr:spPr bwMode="auto">
        <a:xfrm>
          <a:off x="3429949" y="651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578A5A21-C807-4DE3-2D10-F2BF99C05896}"/>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5E4500D9-0046-B7F6-6558-88228179562E}"/>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A9370BE6-92E8-A6FB-1E69-D1A6110A58DD}"/>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1204E9DB-2EA3-E6A3-4077-78C20B44716A}"/>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A866477A-6A61-1D65-1069-284A330D83A8}"/>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5" name="Text Box 56">
          <a:extLst>
            <a:ext uri="{FF2B5EF4-FFF2-40B4-BE49-F238E27FC236}">
              <a16:creationId xmlns:a16="http://schemas.microsoft.com/office/drawing/2014/main" id="{29F9FE86-98E2-2AC5-FBA5-6FD2F0016B82}"/>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6" name="Text Box 57">
          <a:extLst>
            <a:ext uri="{FF2B5EF4-FFF2-40B4-BE49-F238E27FC236}">
              <a16:creationId xmlns:a16="http://schemas.microsoft.com/office/drawing/2014/main" id="{1EA58CFE-7D89-714E-FFE2-B3B3BE1C1EA8}"/>
            </a:ext>
          </a:extLst>
        </xdr:cNvPr>
        <xdr:cNvSpPr txBox="1"/>
      </xdr:nvSpPr>
      <xdr:spPr bwMode="auto">
        <a:xfrm>
          <a:off x="3427475" y="651510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7" name="Text Box 58">
          <a:extLst>
            <a:ext uri="{FF2B5EF4-FFF2-40B4-BE49-F238E27FC236}">
              <a16:creationId xmlns:a16="http://schemas.microsoft.com/office/drawing/2014/main" id="{41A15141-5122-89E4-F44F-FA3D433E709D}"/>
            </a:ext>
          </a:extLst>
        </xdr:cNvPr>
        <xdr:cNvSpPr txBox="1"/>
      </xdr:nvSpPr>
      <xdr:spPr bwMode="auto">
        <a:xfrm>
          <a:off x="1370930" y="65151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8" name="Text Box 59">
          <a:extLst>
            <a:ext uri="{FF2B5EF4-FFF2-40B4-BE49-F238E27FC236}">
              <a16:creationId xmlns:a16="http://schemas.microsoft.com/office/drawing/2014/main" id="{6668FFD4-B19B-CCE2-4449-B47A9AF5330F}"/>
            </a:ext>
          </a:extLst>
        </xdr:cNvPr>
        <xdr:cNvSpPr txBox="1"/>
      </xdr:nvSpPr>
      <xdr:spPr bwMode="auto">
        <a:xfrm>
          <a:off x="3429949" y="651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69" name="Text Box 60">
          <a:extLst>
            <a:ext uri="{FF2B5EF4-FFF2-40B4-BE49-F238E27FC236}">
              <a16:creationId xmlns:a16="http://schemas.microsoft.com/office/drawing/2014/main" id="{1FC189C7-9F75-A9D9-29DA-0EE2FC11DB42}"/>
            </a:ext>
          </a:extLst>
        </xdr:cNvPr>
        <xdr:cNvSpPr txBox="1"/>
      </xdr:nvSpPr>
      <xdr:spPr bwMode="auto">
        <a:xfrm>
          <a:off x="3427363" y="651510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0" name="Text Box 61">
          <a:extLst>
            <a:ext uri="{FF2B5EF4-FFF2-40B4-BE49-F238E27FC236}">
              <a16:creationId xmlns:a16="http://schemas.microsoft.com/office/drawing/2014/main" id="{81BA3249-2125-9438-DA70-331E4A16705B}"/>
            </a:ext>
          </a:extLst>
        </xdr:cNvPr>
        <xdr:cNvSpPr txBox="1"/>
      </xdr:nvSpPr>
      <xdr:spPr bwMode="auto">
        <a:xfrm>
          <a:off x="3429949" y="651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12AF7366-8909-C84B-2948-A3EEF303BD66}"/>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61EF2405-F82D-0BEC-C38C-32A7A207E658}"/>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3">
          <a:extLst>
            <a:ext uri="{FF2B5EF4-FFF2-40B4-BE49-F238E27FC236}">
              <a16:creationId xmlns:a16="http://schemas.microsoft.com/office/drawing/2014/main" id="{06B07383-84E9-097D-381E-D4AB27C4315E}"/>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4">
          <a:extLst>
            <a:ext uri="{FF2B5EF4-FFF2-40B4-BE49-F238E27FC236}">
              <a16:creationId xmlns:a16="http://schemas.microsoft.com/office/drawing/2014/main" id="{58BEC250-CC36-5BCA-3E4D-A7A740EFEDF4}"/>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5" name="Text Box 55">
          <a:extLst>
            <a:ext uri="{FF2B5EF4-FFF2-40B4-BE49-F238E27FC236}">
              <a16:creationId xmlns:a16="http://schemas.microsoft.com/office/drawing/2014/main" id="{9DD75894-D196-AB6B-D898-74735ABF62C8}"/>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6" name="Text Box 56">
          <a:extLst>
            <a:ext uri="{FF2B5EF4-FFF2-40B4-BE49-F238E27FC236}">
              <a16:creationId xmlns:a16="http://schemas.microsoft.com/office/drawing/2014/main" id="{421CBBFF-224D-04B2-3E24-15EB46589670}"/>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7" name="Text Box 57">
          <a:extLst>
            <a:ext uri="{FF2B5EF4-FFF2-40B4-BE49-F238E27FC236}">
              <a16:creationId xmlns:a16="http://schemas.microsoft.com/office/drawing/2014/main" id="{1F7BD88A-78F3-B267-AB37-E3C3C951B4B6}"/>
            </a:ext>
          </a:extLst>
        </xdr:cNvPr>
        <xdr:cNvSpPr txBox="1"/>
      </xdr:nvSpPr>
      <xdr:spPr bwMode="auto">
        <a:xfrm>
          <a:off x="3427475" y="651510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8" name="Text Box 58">
          <a:extLst>
            <a:ext uri="{FF2B5EF4-FFF2-40B4-BE49-F238E27FC236}">
              <a16:creationId xmlns:a16="http://schemas.microsoft.com/office/drawing/2014/main" id="{C17DA403-10F5-208C-E9F9-E23C6ED98971}"/>
            </a:ext>
          </a:extLst>
        </xdr:cNvPr>
        <xdr:cNvSpPr txBox="1"/>
      </xdr:nvSpPr>
      <xdr:spPr bwMode="auto">
        <a:xfrm>
          <a:off x="1370930" y="65151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9" name="Text Box 59">
          <a:extLst>
            <a:ext uri="{FF2B5EF4-FFF2-40B4-BE49-F238E27FC236}">
              <a16:creationId xmlns:a16="http://schemas.microsoft.com/office/drawing/2014/main" id="{1B13EC27-D8C2-F285-DBBA-96F09B9E3D12}"/>
            </a:ext>
          </a:extLst>
        </xdr:cNvPr>
        <xdr:cNvSpPr txBox="1"/>
      </xdr:nvSpPr>
      <xdr:spPr bwMode="auto">
        <a:xfrm>
          <a:off x="3429949" y="651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0" name="Text Box 60">
          <a:extLst>
            <a:ext uri="{FF2B5EF4-FFF2-40B4-BE49-F238E27FC236}">
              <a16:creationId xmlns:a16="http://schemas.microsoft.com/office/drawing/2014/main" id="{2416CE8B-B64B-24B2-A530-AC7FD5555447}"/>
            </a:ext>
          </a:extLst>
        </xdr:cNvPr>
        <xdr:cNvSpPr txBox="1"/>
      </xdr:nvSpPr>
      <xdr:spPr bwMode="auto">
        <a:xfrm>
          <a:off x="3427363" y="651510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1" name="Text Box 61">
          <a:extLst>
            <a:ext uri="{FF2B5EF4-FFF2-40B4-BE49-F238E27FC236}">
              <a16:creationId xmlns:a16="http://schemas.microsoft.com/office/drawing/2014/main" id="{6FD917FA-1251-2658-D1FA-0AC1737722C5}"/>
            </a:ext>
          </a:extLst>
        </xdr:cNvPr>
        <xdr:cNvSpPr txBox="1"/>
      </xdr:nvSpPr>
      <xdr:spPr bwMode="auto">
        <a:xfrm>
          <a:off x="3429949" y="651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030908F2-26DE-0BA5-9A8D-F890993949B4}"/>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7295308F-0943-7567-7E6A-7FED277D8570}"/>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4" name="Text Box 53">
          <a:extLst>
            <a:ext uri="{FF2B5EF4-FFF2-40B4-BE49-F238E27FC236}">
              <a16:creationId xmlns:a16="http://schemas.microsoft.com/office/drawing/2014/main" id="{9A691E25-38ED-EBB4-3801-9D65FC05EB4F}"/>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4">
          <a:extLst>
            <a:ext uri="{FF2B5EF4-FFF2-40B4-BE49-F238E27FC236}">
              <a16:creationId xmlns:a16="http://schemas.microsoft.com/office/drawing/2014/main" id="{053F8E8C-9D3D-E879-94FE-85B82505EB1C}"/>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6" name="Text Box 55">
          <a:extLst>
            <a:ext uri="{FF2B5EF4-FFF2-40B4-BE49-F238E27FC236}">
              <a16:creationId xmlns:a16="http://schemas.microsoft.com/office/drawing/2014/main" id="{DE338127-FCCE-A132-3329-D25779C88847}"/>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7" name="Text Box 56">
          <a:extLst>
            <a:ext uri="{FF2B5EF4-FFF2-40B4-BE49-F238E27FC236}">
              <a16:creationId xmlns:a16="http://schemas.microsoft.com/office/drawing/2014/main" id="{0F7963DE-3C7F-D986-06A0-D4D225F14CC6}"/>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8" name="Text Box 57">
          <a:extLst>
            <a:ext uri="{FF2B5EF4-FFF2-40B4-BE49-F238E27FC236}">
              <a16:creationId xmlns:a16="http://schemas.microsoft.com/office/drawing/2014/main" id="{DD887436-C251-08D6-C946-A7C8A902F0F1}"/>
            </a:ext>
          </a:extLst>
        </xdr:cNvPr>
        <xdr:cNvSpPr txBox="1"/>
      </xdr:nvSpPr>
      <xdr:spPr bwMode="auto">
        <a:xfrm>
          <a:off x="3427475" y="651510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89" name="Text Box 58">
          <a:extLst>
            <a:ext uri="{FF2B5EF4-FFF2-40B4-BE49-F238E27FC236}">
              <a16:creationId xmlns:a16="http://schemas.microsoft.com/office/drawing/2014/main" id="{B02E82C5-5DDD-ED1E-9A11-728D064CC23C}"/>
            </a:ext>
          </a:extLst>
        </xdr:cNvPr>
        <xdr:cNvSpPr txBox="1"/>
      </xdr:nvSpPr>
      <xdr:spPr bwMode="auto">
        <a:xfrm>
          <a:off x="1370930" y="65151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0" name="Text Box 59">
          <a:extLst>
            <a:ext uri="{FF2B5EF4-FFF2-40B4-BE49-F238E27FC236}">
              <a16:creationId xmlns:a16="http://schemas.microsoft.com/office/drawing/2014/main" id="{7EB80081-11E7-AD18-A360-E8AA903FCCD5}"/>
            </a:ext>
          </a:extLst>
        </xdr:cNvPr>
        <xdr:cNvSpPr txBox="1"/>
      </xdr:nvSpPr>
      <xdr:spPr bwMode="auto">
        <a:xfrm>
          <a:off x="3429949" y="651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1" name="Text Box 60">
          <a:extLst>
            <a:ext uri="{FF2B5EF4-FFF2-40B4-BE49-F238E27FC236}">
              <a16:creationId xmlns:a16="http://schemas.microsoft.com/office/drawing/2014/main" id="{BA4F8CEA-D9EE-1597-2B93-8F8D409C363E}"/>
            </a:ext>
          </a:extLst>
        </xdr:cNvPr>
        <xdr:cNvSpPr txBox="1"/>
      </xdr:nvSpPr>
      <xdr:spPr bwMode="auto">
        <a:xfrm>
          <a:off x="3427363" y="651510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2" name="Text Box 61">
          <a:extLst>
            <a:ext uri="{FF2B5EF4-FFF2-40B4-BE49-F238E27FC236}">
              <a16:creationId xmlns:a16="http://schemas.microsoft.com/office/drawing/2014/main" id="{9658A94C-F44B-61AF-FC26-2F414FECF6BC}"/>
            </a:ext>
          </a:extLst>
        </xdr:cNvPr>
        <xdr:cNvSpPr txBox="1"/>
      </xdr:nvSpPr>
      <xdr:spPr bwMode="auto">
        <a:xfrm>
          <a:off x="3429949" y="651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C2BC8A9B-0126-9F6D-F56C-3E9D761E25B9}"/>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2" name="正方形/長方形 1"/>
        <xdr:cNvSpPr/>
      </xdr:nvSpPr>
      <xdr:spPr>
        <a:xfrm>
          <a:off x="0" y="320675"/>
          <a:ext cx="123507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523875</xdr:colOff>
      <xdr:row>3</xdr:row>
      <xdr:rowOff>94615</xdr:rowOff>
    </xdr:from>
    <xdr:to>
      <xdr:col>4</xdr:col>
      <xdr:colOff>600075</xdr:colOff>
      <xdr:row>5</xdr:row>
      <xdr:rowOff>0</xdr:rowOff>
    </xdr:to>
    <xdr:sp macro="" textlink="">
      <xdr:nvSpPr>
        <xdr:cNvPr id="2" name="右中かっこ 1"/>
        <xdr:cNvSpPr/>
      </xdr:nvSpPr>
      <xdr:spPr>
        <a:xfrm>
          <a:off x="5095875" y="789940"/>
          <a:ext cx="76200"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76835</xdr:rowOff>
    </xdr:to>
    <xdr:sp macro="" textlink="">
      <xdr:nvSpPr>
        <xdr:cNvPr id="3" name="正方形/長方形 2"/>
        <xdr:cNvSpPr/>
      </xdr:nvSpPr>
      <xdr:spPr>
        <a:xfrm>
          <a:off x="333375" y="16887825"/>
          <a:ext cx="12582525" cy="218186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781685</xdr:colOff>
      <xdr:row>6</xdr:row>
      <xdr:rowOff>76835</xdr:rowOff>
    </xdr:to>
    <xdr:sp macro="" textlink="">
      <xdr:nvSpPr>
        <xdr:cNvPr id="2" name="正方形/長方形 1"/>
        <xdr:cNvSpPr/>
      </xdr:nvSpPr>
      <xdr:spPr>
        <a:xfrm>
          <a:off x="4324350" y="476250"/>
          <a:ext cx="6763385" cy="102933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717\Documents\&#35469;&#30693;&#30151;&#23550;&#24540;&#22411;&#20849;&#21516;&#29983;&#27963;&#20171;&#357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加算様式２（医療院＋療養SS）"/>
      <sheetName val="加算様式２（老健＋療養SS）"/>
      <sheetName val="【R6.5月まで】加算様式２（GH）"/>
      <sheetName val="【R6.5月まで】加算様式２（地密特定）"/>
      <sheetName val="【R6.5月まで】加算様式２（特定）"/>
      <sheetName val="【R6.5月まで】加算様式２（SS）"/>
      <sheetName val="【R6.5月まで】加算様式２（地密特養）"/>
      <sheetName val="【R6.5月まで】加算様式２（特養）"/>
      <sheetName val="加算様式１"/>
      <sheetName val="【R6.5月まで】別紙１ー１～３"/>
      <sheetName val="【R6.5月まで】備考 別紙（1-1）～（1-3）"/>
      <sheetName val="【結合済】別紙１－２"/>
      <sheetName val="【結合済】備考（1－2）"/>
      <sheetName val="【結合済】別紙１－３"/>
      <sheetName val="【結合済】備考（1－3）"/>
      <sheetName val="別紙４"/>
      <sheetName val="別紙５"/>
      <sheetName val="別紙5－2"/>
      <sheetName val="別紙"/>
      <sheetName val="別紙６"/>
      <sheetName val="別紙７"/>
      <sheetName val="別紙７－２"/>
      <sheetName val="別紙７－３"/>
      <sheetName val="別紙11"/>
      <sheetName val="別紙12－2"/>
      <sheetName val="別紙13"/>
      <sheetName val="別紙14－4"/>
      <sheetName val="別紙14－6"/>
      <sheetName val="別紙21"/>
      <sheetName val="別紙25"/>
      <sheetName val="別紙25－2"/>
      <sheetName val="別紙26"/>
      <sheetName val="別紙27"/>
      <sheetName val="別紙28"/>
      <sheetName val="別紙29"/>
      <sheetName val="別紙29－2"/>
      <sheetName val="別紙29－3"/>
      <sheetName val="別紙30"/>
      <sheetName val="別紙30－2"/>
      <sheetName val="別紙31"/>
      <sheetName val="別紙32"/>
      <sheetName val="別紙32－2"/>
      <sheetName val="別紙33"/>
      <sheetName val="別紙34"/>
      <sheetName val="別紙34－2"/>
      <sheetName val="別紙35"/>
      <sheetName val="別紙37"/>
      <sheetName val="別紙37－2"/>
      <sheetName val="別紙38"/>
      <sheetName val="別紙39"/>
      <sheetName val="別紙40"/>
      <sheetName val="別紙41"/>
      <sheetName val="別紙46"/>
      <sheetName val="別紙47"/>
      <sheetName val="別紙48"/>
      <sheetName val="別紙48－2"/>
      <sheetName val="参考様式2-1"/>
      <sheetName val="参考様式３"/>
      <sheetName val="参考様式４"/>
      <sheetName val="参考様式32"/>
      <sheetName val="参考様式５（若年性）"/>
      <sheetName val="参考様式５（療養食）"/>
      <sheetName val="参考様式６"/>
      <sheetName val="参考様式７"/>
      <sheetName val="参考様式９"/>
      <sheetName val="参考様式10"/>
      <sheetName val="参考様式11"/>
      <sheetName val="参考様式12"/>
      <sheetName val="参考様式14"/>
      <sheetName val="参考様式15（短期）"/>
      <sheetName val="参考様式15（入院体制）"/>
      <sheetName val="【記載例】認知症対応型共同生活介護"/>
      <sheetName val="【記載例】シフト記号表（勤務時間帯）"/>
      <sheetName val="認知症対応型共同生活介護(50人)"/>
      <sheetName val="認知症対応型共同生活介護（1枚用）"/>
      <sheetName val="シフト記号表（勤務時間帯）"/>
      <sheetName val="記入方法"/>
      <sheetName val="プルダウン・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74"/>
      <sheetData sheetId="75"/>
      <sheetData sheetId="76">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77"/>
      <sheetData sheetId="78">
        <row r="14">
          <cell r="C14" t="str">
            <v>管理者</v>
          </cell>
          <cell r="D14" t="str">
            <v>介護従業者</v>
          </cell>
          <cell r="E14" t="str">
            <v>計画作成担当者</v>
          </cell>
          <cell r="F14" t="str">
            <v>ー</v>
          </cell>
          <cell r="G14" t="str">
            <v>ー</v>
          </cell>
          <cell r="H14" t="str">
            <v>ー</v>
          </cell>
          <cell r="I14" t="str">
            <v>ー</v>
          </cell>
          <cell r="J14" t="str">
            <v>ー</v>
          </cell>
          <cell r="K14" t="str">
            <v>ー</v>
          </cell>
          <cell r="L14" t="str">
            <v>ー</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G55"/>
  <sheetViews>
    <sheetView topLeftCell="E4" zoomScale="85" zoomScaleNormal="85" workbookViewId="0">
      <selection activeCell="G27" sqref="G27"/>
    </sheetView>
  </sheetViews>
  <sheetFormatPr defaultRowHeight="18.75" x14ac:dyDescent="0.4"/>
  <cols>
    <col min="1" max="1" width="3.125" style="592" customWidth="1"/>
    <col min="2" max="2" width="23.5" style="592" bestFit="1" customWidth="1"/>
    <col min="3" max="3" width="11" style="592" bestFit="1" customWidth="1"/>
    <col min="4" max="4" width="3.375" style="592" bestFit="1" customWidth="1"/>
    <col min="5" max="5" width="29.625" style="592" bestFit="1" customWidth="1"/>
    <col min="6" max="6" width="16.5" style="592" bestFit="1" customWidth="1"/>
    <col min="7" max="7" width="88.375" style="592" bestFit="1" customWidth="1"/>
    <col min="8" max="8" width="9" style="592" customWidth="1"/>
    <col min="9" max="16384" width="9" style="592"/>
  </cols>
  <sheetData>
    <row r="1" spans="1:2" ht="24" x14ac:dyDescent="0.4">
      <c r="A1" s="591" t="s">
        <v>1004</v>
      </c>
    </row>
    <row r="2" spans="1:2" ht="9.75" customHeight="1" x14ac:dyDescent="0.4">
      <c r="A2" s="593"/>
    </row>
    <row r="3" spans="1:2" ht="10.5" customHeight="1" x14ac:dyDescent="0.4"/>
    <row r="4" spans="1:2" s="597" customFormat="1" ht="25.5" x14ac:dyDescent="0.4">
      <c r="A4" s="596" t="s">
        <v>350</v>
      </c>
      <c r="B4" s="643" t="s">
        <v>1079</v>
      </c>
    </row>
    <row r="5" spans="1:2" s="597" customFormat="1" ht="25.5" x14ac:dyDescent="0.4">
      <c r="A5" s="596"/>
      <c r="B5" s="598" t="s">
        <v>1005</v>
      </c>
    </row>
    <row r="6" spans="1:2" s="595" customFormat="1" ht="12.75" customHeight="1" x14ac:dyDescent="0.4">
      <c r="A6" s="594"/>
    </row>
    <row r="7" spans="1:2" s="595" customFormat="1" ht="9" customHeight="1" x14ac:dyDescent="0.4">
      <c r="A7" s="594"/>
    </row>
    <row r="8" spans="1:2" s="595" customFormat="1" ht="19.5" x14ac:dyDescent="0.4">
      <c r="A8" s="594" t="s">
        <v>350</v>
      </c>
      <c r="B8" s="594" t="s">
        <v>1006</v>
      </c>
    </row>
    <row r="9" spans="1:2" s="595" customFormat="1" ht="19.5" x14ac:dyDescent="0.4">
      <c r="A9" s="594"/>
      <c r="B9" s="599" t="s">
        <v>1007</v>
      </c>
    </row>
    <row r="10" spans="1:2" s="595" customFormat="1" ht="19.5" x14ac:dyDescent="0.4">
      <c r="A10" s="594"/>
    </row>
    <row r="11" spans="1:2" ht="19.5" x14ac:dyDescent="0.4">
      <c r="A11" s="594" t="s">
        <v>350</v>
      </c>
      <c r="B11" s="595" t="s">
        <v>1008</v>
      </c>
    </row>
    <row r="12" spans="1:2" ht="19.5" x14ac:dyDescent="0.4">
      <c r="A12" s="594"/>
      <c r="B12" s="595" t="s">
        <v>1009</v>
      </c>
    </row>
    <row r="13" spans="1:2" ht="19.5" x14ac:dyDescent="0.4">
      <c r="A13" s="594"/>
      <c r="B13" s="595" t="s">
        <v>1010</v>
      </c>
    </row>
    <row r="14" spans="1:2" ht="19.5" x14ac:dyDescent="0.4">
      <c r="A14" s="594"/>
      <c r="B14" s="595" t="s">
        <v>1011</v>
      </c>
    </row>
    <row r="15" spans="1:2" x14ac:dyDescent="0.4">
      <c r="A15" s="593"/>
    </row>
    <row r="16" spans="1:2" ht="19.5" customHeight="1" x14ac:dyDescent="0.4">
      <c r="A16" s="593" t="s">
        <v>1012</v>
      </c>
    </row>
    <row r="17" spans="1:7" ht="8.25" customHeight="1" x14ac:dyDescent="0.4">
      <c r="A17" s="593"/>
    </row>
    <row r="18" spans="1:7" x14ac:dyDescent="0.4">
      <c r="B18" s="600" t="s">
        <v>1013</v>
      </c>
      <c r="C18" s="600"/>
      <c r="D18" s="600"/>
      <c r="E18" s="600" t="s">
        <v>1014</v>
      </c>
    </row>
    <row r="19" spans="1:7" x14ac:dyDescent="0.4">
      <c r="A19" s="601" t="s">
        <v>814</v>
      </c>
      <c r="B19" s="602" t="s">
        <v>1015</v>
      </c>
      <c r="C19" s="603"/>
      <c r="D19" s="600"/>
      <c r="E19" s="602" t="s">
        <v>1016</v>
      </c>
      <c r="F19" s="604"/>
      <c r="G19" s="601" t="s">
        <v>1017</v>
      </c>
    </row>
    <row r="20" spans="1:7" x14ac:dyDescent="0.4">
      <c r="A20" s="601">
        <v>1</v>
      </c>
      <c r="B20" s="605" t="s">
        <v>1018</v>
      </c>
      <c r="C20" s="606" t="s">
        <v>1018</v>
      </c>
      <c r="D20" s="600" t="s">
        <v>601</v>
      </c>
      <c r="E20" s="607" t="s">
        <v>1019</v>
      </c>
      <c r="F20" s="608" t="s">
        <v>1020</v>
      </c>
      <c r="G20" s="609" t="s">
        <v>1021</v>
      </c>
    </row>
    <row r="21" spans="1:7" x14ac:dyDescent="0.4">
      <c r="A21" s="601">
        <v>2</v>
      </c>
      <c r="B21" s="602" t="s">
        <v>1018</v>
      </c>
      <c r="C21" s="603" t="s">
        <v>1018</v>
      </c>
      <c r="D21" s="600" t="s">
        <v>601</v>
      </c>
      <c r="E21" s="610" t="s">
        <v>1022</v>
      </c>
      <c r="F21" s="611" t="s">
        <v>1020</v>
      </c>
      <c r="G21" s="612" t="s">
        <v>1023</v>
      </c>
    </row>
    <row r="22" spans="1:7" x14ac:dyDescent="0.4">
      <c r="A22" s="771">
        <v>10</v>
      </c>
      <c r="B22" s="613" t="s">
        <v>1024</v>
      </c>
      <c r="C22" s="614" t="s">
        <v>1025</v>
      </c>
      <c r="D22" s="600" t="s">
        <v>601</v>
      </c>
      <c r="E22" s="615" t="s">
        <v>1026</v>
      </c>
      <c r="F22" s="616" t="s">
        <v>1027</v>
      </c>
      <c r="G22" s="617" t="s">
        <v>1028</v>
      </c>
    </row>
    <row r="23" spans="1:7" x14ac:dyDescent="0.4">
      <c r="A23" s="772"/>
      <c r="B23" s="618" t="s">
        <v>1024</v>
      </c>
      <c r="C23" s="619" t="s">
        <v>1025</v>
      </c>
      <c r="D23" s="600" t="s">
        <v>601</v>
      </c>
      <c r="E23" s="620" t="s">
        <v>1026</v>
      </c>
      <c r="F23" s="621" t="s">
        <v>1029</v>
      </c>
      <c r="G23" s="622" t="s">
        <v>1030</v>
      </c>
    </row>
    <row r="24" spans="1:7" x14ac:dyDescent="0.4">
      <c r="A24" s="771">
        <v>14</v>
      </c>
      <c r="B24" s="623" t="s">
        <v>1031</v>
      </c>
      <c r="C24" s="606" t="s">
        <v>1032</v>
      </c>
      <c r="D24" s="600" t="s">
        <v>601</v>
      </c>
      <c r="E24" s="623" t="s">
        <v>1031</v>
      </c>
      <c r="F24" s="608" t="s">
        <v>1033</v>
      </c>
      <c r="G24" s="624" t="s">
        <v>1034</v>
      </c>
    </row>
    <row r="25" spans="1:7" x14ac:dyDescent="0.4">
      <c r="A25" s="773"/>
      <c r="B25" s="625" t="s">
        <v>1031</v>
      </c>
      <c r="C25" s="626" t="s">
        <v>1032</v>
      </c>
      <c r="D25" s="600" t="s">
        <v>601</v>
      </c>
      <c r="E25" s="625" t="s">
        <v>1031</v>
      </c>
      <c r="F25" s="627" t="s">
        <v>1035</v>
      </c>
      <c r="G25" s="628" t="s">
        <v>1036</v>
      </c>
    </row>
    <row r="26" spans="1:7" x14ac:dyDescent="0.4">
      <c r="A26" s="772"/>
      <c r="B26" s="629" t="s">
        <v>1031</v>
      </c>
      <c r="C26" s="630" t="s">
        <v>1032</v>
      </c>
      <c r="D26" s="600" t="s">
        <v>601</v>
      </c>
      <c r="E26" s="629" t="s">
        <v>1031</v>
      </c>
      <c r="F26" s="631" t="s">
        <v>1037</v>
      </c>
      <c r="G26" s="632" t="s">
        <v>1038</v>
      </c>
    </row>
    <row r="27" spans="1:7" x14ac:dyDescent="0.4">
      <c r="A27" s="771">
        <v>29</v>
      </c>
      <c r="B27" s="613" t="s">
        <v>1039</v>
      </c>
      <c r="C27" s="614" t="s">
        <v>1027</v>
      </c>
      <c r="D27" s="600" t="s">
        <v>601</v>
      </c>
      <c r="E27" s="613" t="s">
        <v>1039</v>
      </c>
      <c r="F27" s="616" t="s">
        <v>1040</v>
      </c>
      <c r="G27" s="617" t="s">
        <v>1041</v>
      </c>
    </row>
    <row r="28" spans="1:7" x14ac:dyDescent="0.4">
      <c r="A28" s="773"/>
      <c r="B28" s="625" t="s">
        <v>1039</v>
      </c>
      <c r="C28" s="626" t="s">
        <v>1029</v>
      </c>
      <c r="D28" s="600" t="s">
        <v>601</v>
      </c>
      <c r="E28" s="625" t="s">
        <v>1039</v>
      </c>
      <c r="F28" s="627" t="s">
        <v>1042</v>
      </c>
      <c r="G28" s="628" t="s">
        <v>1043</v>
      </c>
    </row>
    <row r="29" spans="1:7" x14ac:dyDescent="0.4">
      <c r="A29" s="772"/>
      <c r="B29" s="629" t="s">
        <v>1039</v>
      </c>
      <c r="C29" s="630" t="s">
        <v>1044</v>
      </c>
      <c r="D29" s="600" t="s">
        <v>601</v>
      </c>
      <c r="E29" s="629" t="s">
        <v>1039</v>
      </c>
      <c r="F29" s="631" t="s">
        <v>1045</v>
      </c>
      <c r="G29" s="632" t="s">
        <v>1046</v>
      </c>
    </row>
    <row r="30" spans="1:7" x14ac:dyDescent="0.4">
      <c r="A30" s="774">
        <v>17</v>
      </c>
      <c r="B30" s="623" t="s">
        <v>1047</v>
      </c>
      <c r="C30" s="606" t="s">
        <v>1032</v>
      </c>
      <c r="D30" s="600" t="s">
        <v>601</v>
      </c>
      <c r="E30" s="623" t="s">
        <v>1047</v>
      </c>
      <c r="F30" s="608" t="s">
        <v>1033</v>
      </c>
      <c r="G30" s="624" t="s">
        <v>1028</v>
      </c>
    </row>
    <row r="31" spans="1:7" x14ac:dyDescent="0.4">
      <c r="A31" s="775"/>
      <c r="B31" s="618" t="s">
        <v>1047</v>
      </c>
      <c r="C31" s="619" t="s">
        <v>1032</v>
      </c>
      <c r="D31" s="600" t="s">
        <v>601</v>
      </c>
      <c r="E31" s="618" t="s">
        <v>1047</v>
      </c>
      <c r="F31" s="621" t="s">
        <v>1048</v>
      </c>
      <c r="G31" s="622" t="s">
        <v>1049</v>
      </c>
    </row>
    <row r="33" spans="1:7" x14ac:dyDescent="0.4">
      <c r="B33" s="600" t="s">
        <v>1050</v>
      </c>
      <c r="C33" s="600"/>
      <c r="D33" s="600"/>
      <c r="E33" s="600" t="s">
        <v>1051</v>
      </c>
    </row>
    <row r="34" spans="1:7" x14ac:dyDescent="0.4">
      <c r="A34" s="601" t="s">
        <v>814</v>
      </c>
      <c r="B34" s="633" t="s">
        <v>1015</v>
      </c>
      <c r="C34" s="603"/>
      <c r="D34" s="600"/>
      <c r="E34" s="602" t="s">
        <v>1016</v>
      </c>
      <c r="F34" s="634"/>
      <c r="G34" s="601" t="s">
        <v>301</v>
      </c>
    </row>
    <row r="35" spans="1:7" x14ac:dyDescent="0.4">
      <c r="A35" s="771">
        <v>1</v>
      </c>
      <c r="B35" s="789" t="s">
        <v>1052</v>
      </c>
      <c r="C35" s="635" t="s">
        <v>1053</v>
      </c>
      <c r="D35" s="776" t="s">
        <v>601</v>
      </c>
      <c r="E35" s="777" t="s">
        <v>1054</v>
      </c>
      <c r="F35" s="636" t="s">
        <v>1053</v>
      </c>
      <c r="G35" s="780" t="s">
        <v>1055</v>
      </c>
    </row>
    <row r="36" spans="1:7" x14ac:dyDescent="0.4">
      <c r="A36" s="773"/>
      <c r="B36" s="790"/>
      <c r="C36" s="637" t="s">
        <v>1056</v>
      </c>
      <c r="D36" s="776"/>
      <c r="E36" s="778"/>
      <c r="F36" s="637" t="s">
        <v>1057</v>
      </c>
      <c r="G36" s="781"/>
    </row>
    <row r="37" spans="1:7" x14ac:dyDescent="0.4">
      <c r="A37" s="773"/>
      <c r="B37" s="790"/>
      <c r="C37" s="637" t="s">
        <v>1058</v>
      </c>
      <c r="D37" s="776"/>
      <c r="E37" s="778"/>
      <c r="F37" s="637" t="s">
        <v>1059</v>
      </c>
      <c r="G37" s="781"/>
    </row>
    <row r="38" spans="1:7" x14ac:dyDescent="0.4">
      <c r="A38" s="773"/>
      <c r="B38" s="790"/>
      <c r="C38" s="638" t="s">
        <v>1060</v>
      </c>
      <c r="D38" s="776"/>
      <c r="E38" s="778"/>
      <c r="F38" s="637" t="s">
        <v>1061</v>
      </c>
      <c r="G38" s="781"/>
    </row>
    <row r="39" spans="1:7" x14ac:dyDescent="0.4">
      <c r="A39" s="617"/>
      <c r="B39" s="615"/>
      <c r="C39" s="638"/>
      <c r="E39" s="778"/>
      <c r="F39" s="637" t="s">
        <v>1062</v>
      </c>
      <c r="G39" s="781"/>
    </row>
    <row r="40" spans="1:7" x14ac:dyDescent="0.4">
      <c r="A40" s="617"/>
      <c r="B40" s="639"/>
      <c r="C40" s="638"/>
      <c r="E40" s="778"/>
      <c r="F40" s="637" t="s">
        <v>1063</v>
      </c>
      <c r="G40" s="781"/>
    </row>
    <row r="41" spans="1:7" x14ac:dyDescent="0.4">
      <c r="A41" s="617"/>
      <c r="B41" s="639"/>
      <c r="C41" s="638"/>
      <c r="E41" s="778"/>
      <c r="F41" s="637" t="s">
        <v>1064</v>
      </c>
      <c r="G41" s="781"/>
    </row>
    <row r="42" spans="1:7" x14ac:dyDescent="0.4">
      <c r="A42" s="617"/>
      <c r="B42" s="639"/>
      <c r="C42" s="638"/>
      <c r="E42" s="778"/>
      <c r="F42" s="637" t="s">
        <v>1065</v>
      </c>
      <c r="G42" s="781"/>
    </row>
    <row r="43" spans="1:7" x14ac:dyDescent="0.4">
      <c r="A43" s="617"/>
      <c r="B43" s="639"/>
      <c r="C43" s="638"/>
      <c r="E43" s="778"/>
      <c r="F43" s="637" t="s">
        <v>1066</v>
      </c>
      <c r="G43" s="781"/>
    </row>
    <row r="44" spans="1:7" x14ac:dyDescent="0.4">
      <c r="A44" s="617"/>
      <c r="B44" s="639"/>
      <c r="C44" s="638"/>
      <c r="E44" s="778"/>
      <c r="F44" s="637" t="s">
        <v>1067</v>
      </c>
      <c r="G44" s="781"/>
    </row>
    <row r="45" spans="1:7" x14ac:dyDescent="0.4">
      <c r="A45" s="617"/>
      <c r="B45" s="639"/>
      <c r="C45" s="638"/>
      <c r="E45" s="778"/>
      <c r="F45" s="637" t="s">
        <v>1068</v>
      </c>
      <c r="G45" s="781"/>
    </row>
    <row r="46" spans="1:7" x14ac:dyDescent="0.4">
      <c r="A46" s="617"/>
      <c r="B46" s="639"/>
      <c r="C46" s="638"/>
      <c r="E46" s="778"/>
      <c r="F46" s="637" t="s">
        <v>1069</v>
      </c>
      <c r="G46" s="781"/>
    </row>
    <row r="47" spans="1:7" x14ac:dyDescent="0.4">
      <c r="A47" s="617"/>
      <c r="B47" s="639"/>
      <c r="C47" s="638"/>
      <c r="E47" s="778"/>
      <c r="F47" s="637" t="s">
        <v>1070</v>
      </c>
      <c r="G47" s="781"/>
    </row>
    <row r="48" spans="1:7" x14ac:dyDescent="0.4">
      <c r="A48" s="617"/>
      <c r="B48" s="639"/>
      <c r="C48" s="638"/>
      <c r="E48" s="778"/>
      <c r="F48" s="637" t="s">
        <v>1071</v>
      </c>
      <c r="G48" s="781"/>
    </row>
    <row r="49" spans="1:7" x14ac:dyDescent="0.4">
      <c r="A49" s="617"/>
      <c r="B49" s="639"/>
      <c r="C49" s="638"/>
      <c r="E49" s="778"/>
      <c r="F49" s="637" t="s">
        <v>1072</v>
      </c>
      <c r="G49" s="781"/>
    </row>
    <row r="50" spans="1:7" x14ac:dyDescent="0.4">
      <c r="A50" s="617"/>
      <c r="B50" s="639"/>
      <c r="C50" s="638"/>
      <c r="E50" s="778"/>
      <c r="F50" s="637" t="s">
        <v>1073</v>
      </c>
      <c r="G50" s="781"/>
    </row>
    <row r="51" spans="1:7" x14ac:dyDescent="0.4">
      <c r="A51" s="617"/>
      <c r="B51" s="639"/>
      <c r="C51" s="638"/>
      <c r="E51" s="778"/>
      <c r="F51" s="637" t="s">
        <v>1074</v>
      </c>
      <c r="G51" s="781"/>
    </row>
    <row r="52" spans="1:7" x14ac:dyDescent="0.4">
      <c r="A52" s="617"/>
      <c r="B52" s="639"/>
      <c r="C52" s="638"/>
      <c r="E52" s="778"/>
      <c r="F52" s="637" t="s">
        <v>1075</v>
      </c>
      <c r="G52" s="781"/>
    </row>
    <row r="53" spans="1:7" x14ac:dyDescent="0.4">
      <c r="A53" s="632"/>
      <c r="B53" s="640"/>
      <c r="C53" s="641"/>
      <c r="E53" s="779"/>
      <c r="F53" s="641" t="s">
        <v>1076</v>
      </c>
      <c r="G53" s="781"/>
    </row>
    <row r="54" spans="1:7" ht="26.25" customHeight="1" x14ac:dyDescent="0.4">
      <c r="A54" s="783">
        <v>16</v>
      </c>
      <c r="B54" s="785" t="s">
        <v>1077</v>
      </c>
      <c r="C54" s="638" t="s">
        <v>1053</v>
      </c>
      <c r="D54" s="773" t="s">
        <v>601</v>
      </c>
      <c r="E54" s="787" t="s">
        <v>1078</v>
      </c>
      <c r="F54" s="635" t="s">
        <v>1053</v>
      </c>
      <c r="G54" s="781"/>
    </row>
    <row r="55" spans="1:7" ht="26.25" customHeight="1" x14ac:dyDescent="0.4">
      <c r="A55" s="784"/>
      <c r="B55" s="786"/>
      <c r="C55" s="642" t="s">
        <v>1032</v>
      </c>
      <c r="D55" s="773"/>
      <c r="E55" s="788"/>
      <c r="F55" s="642" t="s">
        <v>1032</v>
      </c>
      <c r="G55" s="782"/>
    </row>
  </sheetData>
  <mergeCells count="13">
    <mergeCell ref="D35:D38"/>
    <mergeCell ref="E35:E53"/>
    <mergeCell ref="G35:G55"/>
    <mergeCell ref="A54:A55"/>
    <mergeCell ref="B54:B55"/>
    <mergeCell ref="D54:D55"/>
    <mergeCell ref="E54:E55"/>
    <mergeCell ref="B35:B38"/>
    <mergeCell ref="A22:A23"/>
    <mergeCell ref="A24:A26"/>
    <mergeCell ref="A27:A29"/>
    <mergeCell ref="A30:A31"/>
    <mergeCell ref="A35:A38"/>
  </mergeCells>
  <phoneticPr fontId="3"/>
  <pageMargins left="0.7" right="0.7" top="0.75" bottom="0.75" header="0.3" footer="0.3"/>
  <pageSetup paperSize="9" scale="4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1"/>
  <sheetViews>
    <sheetView tabSelected="1" topLeftCell="A60" zoomScale="115" zoomScaleNormal="115" zoomScaleSheetLayoutView="100" workbookViewId="0">
      <selection activeCell="F68" sqref="F68:G68"/>
    </sheetView>
  </sheetViews>
  <sheetFormatPr defaultColWidth="9" defaultRowHeight="11.25" x14ac:dyDescent="0.4"/>
  <cols>
    <col min="1" max="1" width="1.625" style="287" customWidth="1"/>
    <col min="2" max="2" width="15.625" style="287" customWidth="1"/>
    <col min="3" max="4" width="4.375" style="287" customWidth="1"/>
    <col min="5" max="5" width="2.5" style="290" customWidth="1"/>
    <col min="6" max="6" width="2.5" style="289" customWidth="1"/>
    <col min="7" max="7" width="38.125" style="287" customWidth="1"/>
    <col min="8" max="8" width="23.125" style="291" customWidth="1"/>
    <col min="9" max="16384" width="9" style="287"/>
  </cols>
  <sheetData>
    <row r="1" spans="1:8" ht="30" customHeight="1" x14ac:dyDescent="0.4">
      <c r="A1" s="791" t="s">
        <v>660</v>
      </c>
      <c r="B1" s="792"/>
      <c r="C1" s="792"/>
      <c r="D1" s="792"/>
      <c r="E1" s="792"/>
      <c r="F1" s="792"/>
      <c r="G1" s="792"/>
      <c r="H1" s="792"/>
    </row>
    <row r="2" spans="1:8" s="292" customFormat="1" ht="12" customHeight="1" x14ac:dyDescent="0.4">
      <c r="A2" s="573"/>
      <c r="B2" s="573"/>
      <c r="C2" s="573"/>
      <c r="D2" s="573"/>
      <c r="E2" s="574"/>
      <c r="F2" s="575"/>
      <c r="G2" s="565" t="s">
        <v>661</v>
      </c>
      <c r="H2" s="576"/>
    </row>
    <row r="3" spans="1:8" s="292" customFormat="1" ht="12" customHeight="1" x14ac:dyDescent="0.4">
      <c r="A3" s="573"/>
      <c r="B3" s="573"/>
      <c r="C3" s="573"/>
      <c r="D3" s="573"/>
      <c r="E3" s="574"/>
      <c r="F3" s="575"/>
      <c r="G3" s="566" t="s">
        <v>662</v>
      </c>
      <c r="H3" s="576"/>
    </row>
    <row r="4" spans="1:8" ht="12" customHeight="1" x14ac:dyDescent="0.4">
      <c r="G4" s="567"/>
    </row>
    <row r="5" spans="1:8" ht="12" customHeight="1" x14ac:dyDescent="0.4">
      <c r="A5" s="293" t="s">
        <v>663</v>
      </c>
    </row>
    <row r="6" spans="1:8" s="294" customFormat="1" ht="12" customHeight="1" x14ac:dyDescent="0.4">
      <c r="A6" s="293" t="s">
        <v>664</v>
      </c>
      <c r="B6" s="568"/>
      <c r="C6" s="577"/>
      <c r="D6" s="577"/>
      <c r="E6" s="578"/>
      <c r="F6" s="569"/>
      <c r="G6" s="577"/>
      <c r="H6" s="579"/>
    </row>
    <row r="7" spans="1:8" s="294" customFormat="1" ht="12" customHeight="1" x14ac:dyDescent="0.4">
      <c r="A7" s="293" t="s">
        <v>665</v>
      </c>
      <c r="B7" s="569"/>
      <c r="C7" s="577"/>
      <c r="D7" s="577"/>
      <c r="E7" s="578"/>
      <c r="F7" s="569"/>
      <c r="G7" s="577"/>
      <c r="H7" s="579"/>
    </row>
    <row r="8" spans="1:8" s="294" customFormat="1" ht="12" customHeight="1" x14ac:dyDescent="0.4">
      <c r="A8" s="293"/>
      <c r="B8" s="568" t="s">
        <v>666</v>
      </c>
      <c r="C8" s="577"/>
      <c r="D8" s="577"/>
      <c r="E8" s="578"/>
      <c r="F8" s="569"/>
      <c r="G8" s="577"/>
      <c r="H8" s="579"/>
    </row>
    <row r="9" spans="1:8" ht="60" customHeight="1" x14ac:dyDescent="0.4">
      <c r="A9" s="793" t="s">
        <v>667</v>
      </c>
      <c r="B9" s="794"/>
      <c r="C9" s="295" t="s">
        <v>668</v>
      </c>
      <c r="D9" s="295" t="s">
        <v>669</v>
      </c>
      <c r="E9" s="793" t="s">
        <v>670</v>
      </c>
      <c r="F9" s="795"/>
      <c r="G9" s="794"/>
      <c r="H9" s="296" t="s">
        <v>671</v>
      </c>
    </row>
    <row r="10" spans="1:8" ht="24" customHeight="1" x14ac:dyDescent="0.4">
      <c r="A10" s="796" t="s">
        <v>672</v>
      </c>
      <c r="B10" s="797"/>
      <c r="C10" s="297" t="s">
        <v>10</v>
      </c>
      <c r="D10" s="298" t="s">
        <v>10</v>
      </c>
      <c r="E10" s="299" t="s">
        <v>350</v>
      </c>
      <c r="F10" s="800" t="s">
        <v>1083</v>
      </c>
      <c r="G10" s="801"/>
      <c r="H10" s="300"/>
    </row>
    <row r="11" spans="1:8" ht="24" customHeight="1" x14ac:dyDescent="0.4">
      <c r="A11" s="798"/>
      <c r="B11" s="799"/>
      <c r="C11" s="297" t="s">
        <v>10</v>
      </c>
      <c r="D11" s="298" t="s">
        <v>10</v>
      </c>
      <c r="E11" s="299" t="s">
        <v>350</v>
      </c>
      <c r="F11" s="815" t="s">
        <v>994</v>
      </c>
      <c r="G11" s="816"/>
      <c r="H11" s="300"/>
    </row>
    <row r="12" spans="1:8" ht="22.5" customHeight="1" x14ac:dyDescent="0.4">
      <c r="A12" s="798"/>
      <c r="B12" s="799"/>
      <c r="C12" s="301" t="s">
        <v>10</v>
      </c>
      <c r="D12" s="302" t="s">
        <v>10</v>
      </c>
      <c r="E12" s="299" t="s">
        <v>350</v>
      </c>
      <c r="F12" s="802" t="s">
        <v>995</v>
      </c>
      <c r="G12" s="803"/>
      <c r="H12" s="300" t="s">
        <v>673</v>
      </c>
    </row>
    <row r="13" spans="1:8" ht="18" customHeight="1" x14ac:dyDescent="0.4">
      <c r="A13" s="798"/>
      <c r="B13" s="799"/>
      <c r="C13" s="297" t="s">
        <v>10</v>
      </c>
      <c r="D13" s="298" t="s">
        <v>10</v>
      </c>
      <c r="E13" s="299" t="s">
        <v>350</v>
      </c>
      <c r="F13" s="804" t="s">
        <v>997</v>
      </c>
      <c r="G13" s="805"/>
      <c r="H13" s="570" t="s">
        <v>996</v>
      </c>
    </row>
    <row r="14" spans="1:8" ht="12" customHeight="1" x14ac:dyDescent="0.4">
      <c r="A14" s="798"/>
      <c r="B14" s="799"/>
      <c r="C14" s="806"/>
      <c r="D14" s="809" t="s">
        <v>10</v>
      </c>
      <c r="E14" s="303" t="s">
        <v>350</v>
      </c>
      <c r="F14" s="304" t="s">
        <v>674</v>
      </c>
      <c r="G14" s="305"/>
      <c r="H14" s="812" t="s">
        <v>675</v>
      </c>
    </row>
    <row r="15" spans="1:8" ht="12" customHeight="1" x14ac:dyDescent="0.4">
      <c r="A15" s="798"/>
      <c r="B15" s="799"/>
      <c r="C15" s="807"/>
      <c r="D15" s="810"/>
      <c r="E15" s="303"/>
      <c r="F15" s="306" t="s">
        <v>617</v>
      </c>
      <c r="G15" s="307" t="s">
        <v>676</v>
      </c>
      <c r="H15" s="813"/>
    </row>
    <row r="16" spans="1:8" ht="12" customHeight="1" x14ac:dyDescent="0.4">
      <c r="A16" s="798"/>
      <c r="B16" s="799"/>
      <c r="C16" s="807"/>
      <c r="D16" s="810"/>
      <c r="E16" s="303"/>
      <c r="F16" s="304"/>
      <c r="G16" s="305"/>
      <c r="H16" s="813"/>
    </row>
    <row r="17" spans="1:8" ht="12" customHeight="1" x14ac:dyDescent="0.4">
      <c r="A17" s="798"/>
      <c r="B17" s="799"/>
      <c r="C17" s="808"/>
      <c r="D17" s="811"/>
      <c r="E17" s="303"/>
      <c r="F17" s="304"/>
      <c r="G17" s="305"/>
      <c r="H17" s="814"/>
    </row>
    <row r="18" spans="1:8" ht="30" customHeight="1" x14ac:dyDescent="0.4">
      <c r="A18" s="308"/>
      <c r="B18" s="309" t="s">
        <v>7</v>
      </c>
      <c r="C18" s="297" t="s">
        <v>10</v>
      </c>
      <c r="D18" s="298" t="s">
        <v>10</v>
      </c>
      <c r="E18" s="299"/>
      <c r="F18" s="817"/>
      <c r="G18" s="818"/>
      <c r="H18" s="570"/>
    </row>
    <row r="19" spans="1:8" ht="30" customHeight="1" x14ac:dyDescent="0.4">
      <c r="A19" s="308"/>
      <c r="B19" s="309" t="s">
        <v>677</v>
      </c>
      <c r="C19" s="297" t="s">
        <v>10</v>
      </c>
      <c r="D19" s="298" t="s">
        <v>10</v>
      </c>
      <c r="E19" s="299" t="s">
        <v>350</v>
      </c>
      <c r="F19" s="817" t="s">
        <v>678</v>
      </c>
      <c r="G19" s="818"/>
      <c r="H19" s="300"/>
    </row>
    <row r="20" spans="1:8" ht="18" customHeight="1" x14ac:dyDescent="0.4">
      <c r="A20" s="310"/>
      <c r="B20" s="311" t="s">
        <v>679</v>
      </c>
      <c r="C20" s="312"/>
      <c r="D20" s="312"/>
      <c r="E20" s="819"/>
      <c r="F20" s="820"/>
      <c r="G20" s="821"/>
      <c r="H20" s="313"/>
    </row>
    <row r="21" spans="1:8" ht="18" customHeight="1" x14ac:dyDescent="0.4">
      <c r="A21" s="314"/>
      <c r="B21" s="822" t="s">
        <v>680</v>
      </c>
      <c r="C21" s="824"/>
      <c r="D21" s="315" t="s">
        <v>10</v>
      </c>
      <c r="E21" s="299" t="s">
        <v>350</v>
      </c>
      <c r="F21" s="817" t="s">
        <v>681</v>
      </c>
      <c r="G21" s="818"/>
      <c r="H21" s="313" t="s">
        <v>682</v>
      </c>
    </row>
    <row r="22" spans="1:8" ht="25.5" customHeight="1" x14ac:dyDescent="0.4">
      <c r="A22" s="314"/>
      <c r="B22" s="823"/>
      <c r="C22" s="825"/>
      <c r="D22" s="315" t="s">
        <v>10</v>
      </c>
      <c r="E22" s="299" t="s">
        <v>350</v>
      </c>
      <c r="F22" s="826" t="s">
        <v>999</v>
      </c>
      <c r="G22" s="827"/>
      <c r="H22" s="313" t="s">
        <v>684</v>
      </c>
    </row>
    <row r="23" spans="1:8" ht="18" customHeight="1" x14ac:dyDescent="0.4">
      <c r="A23" s="314"/>
      <c r="B23" s="823"/>
      <c r="C23" s="825"/>
      <c r="D23" s="316" t="s">
        <v>10</v>
      </c>
      <c r="E23" s="317" t="s">
        <v>350</v>
      </c>
      <c r="F23" s="828" t="s">
        <v>685</v>
      </c>
      <c r="G23" s="818"/>
      <c r="H23" s="300" t="s">
        <v>682</v>
      </c>
    </row>
    <row r="24" spans="1:8" ht="18" customHeight="1" x14ac:dyDescent="0.4">
      <c r="A24" s="314"/>
      <c r="B24" s="833" t="s">
        <v>686</v>
      </c>
      <c r="C24" s="824"/>
      <c r="D24" s="315" t="s">
        <v>10</v>
      </c>
      <c r="E24" s="299" t="s">
        <v>350</v>
      </c>
      <c r="F24" s="817" t="s">
        <v>681</v>
      </c>
      <c r="G24" s="818"/>
      <c r="H24" s="313" t="s">
        <v>682</v>
      </c>
    </row>
    <row r="25" spans="1:8" ht="28.5" customHeight="1" x14ac:dyDescent="0.4">
      <c r="A25" s="314"/>
      <c r="B25" s="834"/>
      <c r="C25" s="835"/>
      <c r="D25" s="315" t="s">
        <v>10</v>
      </c>
      <c r="E25" s="299" t="s">
        <v>350</v>
      </c>
      <c r="F25" s="826" t="s">
        <v>998</v>
      </c>
      <c r="G25" s="827"/>
      <c r="H25" s="313"/>
    </row>
    <row r="26" spans="1:8" s="288" customFormat="1" ht="24.75" customHeight="1" x14ac:dyDescent="0.4">
      <c r="A26" s="318"/>
      <c r="B26" s="572" t="s">
        <v>687</v>
      </c>
      <c r="C26" s="571"/>
      <c r="D26" s="319" t="s">
        <v>10</v>
      </c>
      <c r="E26" s="320" t="s">
        <v>350</v>
      </c>
      <c r="F26" s="826" t="s">
        <v>681</v>
      </c>
      <c r="G26" s="827"/>
      <c r="H26" s="321" t="s">
        <v>682</v>
      </c>
    </row>
    <row r="27" spans="1:8" s="288" customFormat="1" ht="27" customHeight="1" x14ac:dyDescent="0.4">
      <c r="A27" s="310"/>
      <c r="B27" s="580" t="s">
        <v>688</v>
      </c>
      <c r="C27" s="581"/>
      <c r="D27" s="582" t="s">
        <v>10</v>
      </c>
      <c r="E27" s="583" t="s">
        <v>350</v>
      </c>
      <c r="F27" s="829"/>
      <c r="G27" s="830"/>
      <c r="H27" s="584"/>
    </row>
    <row r="28" spans="1:8" s="292" customFormat="1" ht="27.75" customHeight="1" x14ac:dyDescent="0.4">
      <c r="A28" s="310"/>
      <c r="B28" s="580" t="s">
        <v>689</v>
      </c>
      <c r="C28" s="581"/>
      <c r="D28" s="582" t="s">
        <v>10</v>
      </c>
      <c r="E28" s="583" t="s">
        <v>350</v>
      </c>
      <c r="F28" s="831"/>
      <c r="G28" s="832"/>
      <c r="H28" s="584"/>
    </row>
    <row r="29" spans="1:8" s="292" customFormat="1" ht="55.5" customHeight="1" x14ac:dyDescent="0.4">
      <c r="A29" s="310"/>
      <c r="B29" s="836" t="s">
        <v>690</v>
      </c>
      <c r="C29" s="838"/>
      <c r="D29" s="322" t="s">
        <v>10</v>
      </c>
      <c r="E29" s="299" t="s">
        <v>350</v>
      </c>
      <c r="F29" s="826" t="s">
        <v>999</v>
      </c>
      <c r="G29" s="827"/>
      <c r="H29" s="313" t="s">
        <v>684</v>
      </c>
    </row>
    <row r="30" spans="1:8" s="292" customFormat="1" ht="18" customHeight="1" x14ac:dyDescent="0.4">
      <c r="A30" s="310"/>
      <c r="B30" s="837"/>
      <c r="C30" s="839"/>
      <c r="D30" s="322" t="s">
        <v>10</v>
      </c>
      <c r="E30" s="320" t="s">
        <v>350</v>
      </c>
      <c r="F30" s="840" t="s">
        <v>1000</v>
      </c>
      <c r="G30" s="841"/>
      <c r="H30" s="584" t="s">
        <v>691</v>
      </c>
    </row>
    <row r="31" spans="1:8" s="292" customFormat="1" ht="42" customHeight="1" x14ac:dyDescent="0.4">
      <c r="A31" s="310"/>
      <c r="B31" s="836" t="s">
        <v>44</v>
      </c>
      <c r="C31" s="838"/>
      <c r="D31" s="585" t="s">
        <v>10</v>
      </c>
      <c r="E31" s="586" t="s">
        <v>350</v>
      </c>
      <c r="F31" s="844" t="s">
        <v>692</v>
      </c>
      <c r="G31" s="845"/>
      <c r="H31" s="313"/>
    </row>
    <row r="32" spans="1:8" s="292" customFormat="1" ht="21" x14ac:dyDescent="0.4">
      <c r="A32" s="318"/>
      <c r="B32" s="842"/>
      <c r="C32" s="843"/>
      <c r="D32" s="315" t="s">
        <v>10</v>
      </c>
      <c r="E32" s="299" t="s">
        <v>350</v>
      </c>
      <c r="F32" s="826" t="s">
        <v>999</v>
      </c>
      <c r="G32" s="827"/>
      <c r="H32" s="313" t="s">
        <v>693</v>
      </c>
    </row>
    <row r="33" spans="1:8" s="288" customFormat="1" ht="25.5" customHeight="1" x14ac:dyDescent="0.4">
      <c r="A33" s="318"/>
      <c r="B33" s="842"/>
      <c r="C33" s="839"/>
      <c r="D33" s="582" t="s">
        <v>10</v>
      </c>
      <c r="E33" s="586" t="s">
        <v>350</v>
      </c>
      <c r="F33" s="846" t="s">
        <v>694</v>
      </c>
      <c r="G33" s="847"/>
      <c r="H33" s="584" t="s">
        <v>695</v>
      </c>
    </row>
    <row r="34" spans="1:8" s="288" customFormat="1" ht="33" customHeight="1" x14ac:dyDescent="0.4">
      <c r="A34" s="310"/>
      <c r="B34" s="323" t="s">
        <v>696</v>
      </c>
      <c r="C34" s="324" t="s">
        <v>10</v>
      </c>
      <c r="D34" s="316" t="s">
        <v>10</v>
      </c>
      <c r="E34" s="317" t="s">
        <v>350</v>
      </c>
      <c r="F34" s="848" t="s">
        <v>697</v>
      </c>
      <c r="G34" s="849"/>
      <c r="H34" s="325"/>
    </row>
    <row r="35" spans="1:8" ht="24" customHeight="1" x14ac:dyDescent="0.4">
      <c r="A35" s="310"/>
      <c r="B35" s="326" t="s">
        <v>698</v>
      </c>
      <c r="C35" s="324" t="s">
        <v>10</v>
      </c>
      <c r="D35" s="316" t="s">
        <v>10</v>
      </c>
      <c r="E35" s="299" t="s">
        <v>350</v>
      </c>
      <c r="F35" s="850" t="s">
        <v>699</v>
      </c>
      <c r="G35" s="851"/>
      <c r="H35" s="300"/>
    </row>
    <row r="36" spans="1:8" ht="24" customHeight="1" x14ac:dyDescent="0.4">
      <c r="A36" s="310"/>
      <c r="B36" s="836" t="s">
        <v>700</v>
      </c>
      <c r="C36" s="327" t="s">
        <v>10</v>
      </c>
      <c r="D36" s="315" t="s">
        <v>10</v>
      </c>
      <c r="E36" s="299" t="s">
        <v>350</v>
      </c>
      <c r="F36" s="817" t="s">
        <v>1001</v>
      </c>
      <c r="G36" s="818"/>
      <c r="H36" s="300"/>
    </row>
    <row r="37" spans="1:8" s="292" customFormat="1" ht="42.75" customHeight="1" x14ac:dyDescent="0.4">
      <c r="A37" s="310"/>
      <c r="B37" s="837"/>
      <c r="C37" s="327" t="s">
        <v>10</v>
      </c>
      <c r="D37" s="315" t="s">
        <v>10</v>
      </c>
      <c r="E37" s="299" t="s">
        <v>350</v>
      </c>
      <c r="F37" s="817" t="s">
        <v>701</v>
      </c>
      <c r="G37" s="818"/>
      <c r="H37" s="300" t="s">
        <v>702</v>
      </c>
    </row>
    <row r="38" spans="1:8" ht="24" customHeight="1" x14ac:dyDescent="0.4">
      <c r="A38" s="310"/>
      <c r="B38" s="836" t="s">
        <v>703</v>
      </c>
      <c r="C38" s="327" t="s">
        <v>10</v>
      </c>
      <c r="D38" s="315" t="s">
        <v>10</v>
      </c>
      <c r="E38" s="299" t="s">
        <v>350</v>
      </c>
      <c r="F38" s="852" t="s">
        <v>704</v>
      </c>
      <c r="G38" s="853"/>
      <c r="H38" s="300"/>
    </row>
    <row r="39" spans="1:8" ht="24" customHeight="1" x14ac:dyDescent="0.4">
      <c r="A39" s="310"/>
      <c r="B39" s="842"/>
      <c r="C39" s="327" t="s">
        <v>10</v>
      </c>
      <c r="D39" s="315" t="s">
        <v>10</v>
      </c>
      <c r="E39" s="299" t="s">
        <v>350</v>
      </c>
      <c r="F39" s="852" t="s">
        <v>705</v>
      </c>
      <c r="G39" s="853"/>
      <c r="H39" s="584" t="s">
        <v>706</v>
      </c>
    </row>
    <row r="40" spans="1:8" ht="24.75" customHeight="1" x14ac:dyDescent="0.4">
      <c r="A40" s="310"/>
      <c r="B40" s="842"/>
      <c r="C40" s="312"/>
      <c r="D40" s="315" t="s">
        <v>10</v>
      </c>
      <c r="E40" s="299" t="s">
        <v>350</v>
      </c>
      <c r="F40" s="826" t="s">
        <v>683</v>
      </c>
      <c r="G40" s="827"/>
      <c r="H40" s="321" t="s">
        <v>707</v>
      </c>
    </row>
    <row r="41" spans="1:8" ht="36" customHeight="1" x14ac:dyDescent="0.4">
      <c r="A41" s="310"/>
      <c r="B41" s="842"/>
      <c r="C41" s="327" t="s">
        <v>10</v>
      </c>
      <c r="D41" s="315" t="s">
        <v>10</v>
      </c>
      <c r="E41" s="320" t="s">
        <v>350</v>
      </c>
      <c r="F41" s="826" t="s">
        <v>708</v>
      </c>
      <c r="G41" s="827"/>
      <c r="H41" s="300"/>
    </row>
    <row r="42" spans="1:8" ht="18" customHeight="1" x14ac:dyDescent="0.4">
      <c r="A42" s="310"/>
      <c r="B42" s="842"/>
      <c r="C42" s="328" t="s">
        <v>10</v>
      </c>
      <c r="D42" s="315" t="s">
        <v>10</v>
      </c>
      <c r="E42" s="299" t="s">
        <v>350</v>
      </c>
      <c r="F42" s="817" t="s">
        <v>709</v>
      </c>
      <c r="G42" s="818"/>
      <c r="H42" s="300"/>
    </row>
    <row r="43" spans="1:8" ht="18" customHeight="1" x14ac:dyDescent="0.4">
      <c r="A43" s="310"/>
      <c r="B43" s="842"/>
      <c r="C43" s="328" t="s">
        <v>10</v>
      </c>
      <c r="D43" s="315" t="s">
        <v>10</v>
      </c>
      <c r="E43" s="299" t="s">
        <v>350</v>
      </c>
      <c r="F43" s="817" t="s">
        <v>1002</v>
      </c>
      <c r="G43" s="818"/>
      <c r="H43" s="325"/>
    </row>
    <row r="44" spans="1:8" ht="25.5" customHeight="1" x14ac:dyDescent="0.4">
      <c r="A44" s="310"/>
      <c r="B44" s="837"/>
      <c r="C44" s="312"/>
      <c r="D44" s="329" t="s">
        <v>10</v>
      </c>
      <c r="E44" s="299" t="s">
        <v>350</v>
      </c>
      <c r="F44" s="852" t="s">
        <v>710</v>
      </c>
      <c r="G44" s="853"/>
      <c r="H44" s="584" t="s">
        <v>711</v>
      </c>
    </row>
    <row r="45" spans="1:8" ht="24" customHeight="1" x14ac:dyDescent="0.4">
      <c r="A45" s="310"/>
      <c r="B45" s="833" t="s">
        <v>55</v>
      </c>
      <c r="C45" s="328" t="s">
        <v>10</v>
      </c>
      <c r="D45" s="330" t="s">
        <v>10</v>
      </c>
      <c r="E45" s="320" t="s">
        <v>350</v>
      </c>
      <c r="F45" s="844" t="s">
        <v>712</v>
      </c>
      <c r="G45" s="845"/>
      <c r="H45" s="321"/>
    </row>
    <row r="46" spans="1:8" ht="24.75" customHeight="1" x14ac:dyDescent="0.4">
      <c r="A46" s="310"/>
      <c r="B46" s="854"/>
      <c r="C46" s="327" t="s">
        <v>10</v>
      </c>
      <c r="D46" s="315" t="s">
        <v>10</v>
      </c>
      <c r="E46" s="320" t="s">
        <v>350</v>
      </c>
      <c r="F46" s="826" t="s">
        <v>713</v>
      </c>
      <c r="G46" s="827"/>
      <c r="H46" s="321"/>
    </row>
    <row r="47" spans="1:8" ht="18" customHeight="1" x14ac:dyDescent="0.4">
      <c r="A47" s="310"/>
      <c r="B47" s="854"/>
      <c r="C47" s="327" t="s">
        <v>10</v>
      </c>
      <c r="D47" s="315" t="s">
        <v>10</v>
      </c>
      <c r="E47" s="320" t="s">
        <v>350</v>
      </c>
      <c r="F47" s="826" t="s">
        <v>714</v>
      </c>
      <c r="G47" s="827"/>
      <c r="H47" s="321" t="s">
        <v>715</v>
      </c>
    </row>
    <row r="48" spans="1:8" ht="35.25" customHeight="1" x14ac:dyDescent="0.4">
      <c r="A48" s="318" t="s">
        <v>481</v>
      </c>
      <c r="B48" s="854"/>
      <c r="C48" s="327" t="s">
        <v>10</v>
      </c>
      <c r="D48" s="319" t="s">
        <v>10</v>
      </c>
      <c r="E48" s="320" t="s">
        <v>350</v>
      </c>
      <c r="F48" s="826" t="s">
        <v>716</v>
      </c>
      <c r="G48" s="827"/>
      <c r="H48" s="321"/>
    </row>
    <row r="49" spans="1:8" s="331" customFormat="1" ht="18" customHeight="1" x14ac:dyDescent="0.4">
      <c r="A49" s="310"/>
      <c r="B49" s="854"/>
      <c r="C49" s="327" t="s">
        <v>10</v>
      </c>
      <c r="D49" s="582" t="s">
        <v>10</v>
      </c>
      <c r="E49" s="583" t="s">
        <v>350</v>
      </c>
      <c r="F49" s="844" t="s">
        <v>717</v>
      </c>
      <c r="G49" s="845"/>
      <c r="H49" s="584" t="s">
        <v>718</v>
      </c>
    </row>
    <row r="50" spans="1:8" ht="18" customHeight="1" x14ac:dyDescent="0.4">
      <c r="A50" s="310"/>
      <c r="B50" s="834"/>
      <c r="C50" s="327" t="s">
        <v>10</v>
      </c>
      <c r="D50" s="582" t="s">
        <v>10</v>
      </c>
      <c r="E50" s="583" t="s">
        <v>350</v>
      </c>
      <c r="F50" s="844" t="s">
        <v>719</v>
      </c>
      <c r="G50" s="845"/>
      <c r="H50" s="584" t="s">
        <v>715</v>
      </c>
    </row>
    <row r="51" spans="1:8" ht="18" customHeight="1" x14ac:dyDescent="0.4">
      <c r="A51" s="318"/>
      <c r="B51" s="855" t="s">
        <v>720</v>
      </c>
      <c r="C51" s="857"/>
      <c r="D51" s="582" t="s">
        <v>10</v>
      </c>
      <c r="E51" s="583" t="s">
        <v>350</v>
      </c>
      <c r="F51" s="852" t="s">
        <v>721</v>
      </c>
      <c r="G51" s="860"/>
      <c r="H51" s="584"/>
    </row>
    <row r="52" spans="1:8" s="331" customFormat="1" ht="18" customHeight="1" x14ac:dyDescent="0.4">
      <c r="A52" s="318"/>
      <c r="B52" s="856"/>
      <c r="C52" s="858"/>
      <c r="D52" s="582" t="s">
        <v>10</v>
      </c>
      <c r="E52" s="583" t="s">
        <v>350</v>
      </c>
      <c r="F52" s="852" t="s">
        <v>722</v>
      </c>
      <c r="G52" s="860"/>
      <c r="H52" s="584" t="s">
        <v>723</v>
      </c>
    </row>
    <row r="53" spans="1:8" s="331" customFormat="1" ht="42" customHeight="1" x14ac:dyDescent="0.4">
      <c r="A53" s="318"/>
      <c r="B53" s="856"/>
      <c r="C53" s="858"/>
      <c r="D53" s="582" t="s">
        <v>10</v>
      </c>
      <c r="E53" s="583" t="s">
        <v>350</v>
      </c>
      <c r="F53" s="844" t="s">
        <v>714</v>
      </c>
      <c r="G53" s="845"/>
      <c r="H53" s="584" t="s">
        <v>724</v>
      </c>
    </row>
    <row r="54" spans="1:8" s="331" customFormat="1" ht="27" customHeight="1" x14ac:dyDescent="0.4">
      <c r="A54" s="318"/>
      <c r="B54" s="856"/>
      <c r="C54" s="858"/>
      <c r="D54" s="582" t="s">
        <v>10</v>
      </c>
      <c r="E54" s="583" t="s">
        <v>350</v>
      </c>
      <c r="F54" s="844" t="s">
        <v>713</v>
      </c>
      <c r="G54" s="845"/>
      <c r="H54" s="584" t="s">
        <v>725</v>
      </c>
    </row>
    <row r="55" spans="1:8" s="331" customFormat="1" ht="27" customHeight="1" x14ac:dyDescent="0.4">
      <c r="A55" s="318"/>
      <c r="B55" s="856"/>
      <c r="C55" s="859"/>
      <c r="D55" s="582" t="s">
        <v>10</v>
      </c>
      <c r="E55" s="583" t="s">
        <v>350</v>
      </c>
      <c r="F55" s="844" t="s">
        <v>726</v>
      </c>
      <c r="G55" s="845"/>
      <c r="H55" s="584"/>
    </row>
    <row r="56" spans="1:8" s="331" customFormat="1" ht="37.5" customHeight="1" x14ac:dyDescent="0.4">
      <c r="A56" s="318"/>
      <c r="B56" s="326" t="s">
        <v>727</v>
      </c>
      <c r="C56" s="327" t="s">
        <v>10</v>
      </c>
      <c r="D56" s="319" t="s">
        <v>10</v>
      </c>
      <c r="E56" s="320"/>
      <c r="F56" s="817"/>
      <c r="G56" s="861"/>
      <c r="H56" s="332" t="s">
        <v>728</v>
      </c>
    </row>
    <row r="57" spans="1:8" s="331" customFormat="1" ht="27" customHeight="1" x14ac:dyDescent="0.4">
      <c r="A57" s="318"/>
      <c r="B57" s="862" t="s">
        <v>729</v>
      </c>
      <c r="C57" s="327" t="s">
        <v>10</v>
      </c>
      <c r="D57" s="582" t="s">
        <v>10</v>
      </c>
      <c r="E57" s="586" t="s">
        <v>350</v>
      </c>
      <c r="F57" s="865" t="s">
        <v>730</v>
      </c>
      <c r="G57" s="866"/>
      <c r="H57" s="300"/>
    </row>
    <row r="58" spans="1:8" s="331" customFormat="1" ht="27" customHeight="1" x14ac:dyDescent="0.4">
      <c r="A58" s="318"/>
      <c r="B58" s="863"/>
      <c r="C58" s="327" t="s">
        <v>10</v>
      </c>
      <c r="D58" s="582" t="s">
        <v>10</v>
      </c>
      <c r="E58" s="586" t="s">
        <v>350</v>
      </c>
      <c r="F58" s="852" t="s">
        <v>731</v>
      </c>
      <c r="G58" s="853"/>
      <c r="H58" s="300" t="s">
        <v>732</v>
      </c>
    </row>
    <row r="59" spans="1:8" s="331" customFormat="1" ht="27" customHeight="1" x14ac:dyDescent="0.4">
      <c r="A59" s="318"/>
      <c r="B59" s="863"/>
      <c r="C59" s="327" t="s">
        <v>10</v>
      </c>
      <c r="D59" s="582" t="s">
        <v>10</v>
      </c>
      <c r="E59" s="586" t="s">
        <v>350</v>
      </c>
      <c r="F59" s="852" t="s">
        <v>733</v>
      </c>
      <c r="G59" s="853"/>
      <c r="H59" s="300" t="s">
        <v>734</v>
      </c>
    </row>
    <row r="60" spans="1:8" s="288" customFormat="1" ht="33.200000000000003" customHeight="1" x14ac:dyDescent="0.4">
      <c r="A60" s="310"/>
      <c r="B60" s="864"/>
      <c r="C60" s="587"/>
      <c r="D60" s="588"/>
      <c r="E60" s="586" t="s">
        <v>617</v>
      </c>
      <c r="F60" s="852" t="s">
        <v>735</v>
      </c>
      <c r="G60" s="853"/>
      <c r="H60" s="300" t="s">
        <v>736</v>
      </c>
    </row>
    <row r="61" spans="1:8" s="292" customFormat="1" ht="18.75" customHeight="1" x14ac:dyDescent="0.4">
      <c r="A61" s="310"/>
      <c r="B61" s="862" t="s">
        <v>737</v>
      </c>
      <c r="C61" s="857"/>
      <c r="D61" s="582" t="s">
        <v>10</v>
      </c>
      <c r="E61" s="586" t="s">
        <v>350</v>
      </c>
      <c r="F61" s="852" t="s">
        <v>738</v>
      </c>
      <c r="G61" s="853"/>
      <c r="H61" s="300"/>
    </row>
    <row r="62" spans="1:8" s="292" customFormat="1" ht="18.75" customHeight="1" x14ac:dyDescent="0.4">
      <c r="A62" s="310"/>
      <c r="B62" s="863"/>
      <c r="C62" s="858"/>
      <c r="D62" s="582" t="s">
        <v>10</v>
      </c>
      <c r="E62" s="586" t="s">
        <v>350</v>
      </c>
      <c r="F62" s="846" t="s">
        <v>739</v>
      </c>
      <c r="G62" s="847"/>
      <c r="H62" s="584" t="s">
        <v>740</v>
      </c>
    </row>
    <row r="63" spans="1:8" s="292" customFormat="1" ht="18.75" customHeight="1" x14ac:dyDescent="0.4">
      <c r="A63" s="310"/>
      <c r="B63" s="863"/>
      <c r="C63" s="858"/>
      <c r="D63" s="582" t="s">
        <v>10</v>
      </c>
      <c r="E63" s="586" t="s">
        <v>350</v>
      </c>
      <c r="F63" s="846" t="s">
        <v>741</v>
      </c>
      <c r="G63" s="847"/>
      <c r="H63" s="584" t="s">
        <v>742</v>
      </c>
    </row>
    <row r="64" spans="1:8" s="292" customFormat="1" ht="36" customHeight="1" x14ac:dyDescent="0.4">
      <c r="A64" s="310"/>
      <c r="B64" s="864"/>
      <c r="C64" s="859"/>
      <c r="D64" s="582" t="s">
        <v>10</v>
      </c>
      <c r="E64" s="586" t="s">
        <v>350</v>
      </c>
      <c r="F64" s="846" t="s">
        <v>743</v>
      </c>
      <c r="G64" s="847"/>
      <c r="H64" s="584" t="s">
        <v>744</v>
      </c>
    </row>
    <row r="65" spans="1:8" s="292" customFormat="1" ht="32.25" customHeight="1" x14ac:dyDescent="0.4">
      <c r="A65" s="310"/>
      <c r="B65" s="867" t="s">
        <v>745</v>
      </c>
      <c r="C65" s="824"/>
      <c r="D65" s="315" t="s">
        <v>10</v>
      </c>
      <c r="E65" s="320" t="s">
        <v>350</v>
      </c>
      <c r="F65" s="817" t="s">
        <v>1003</v>
      </c>
      <c r="G65" s="818"/>
      <c r="H65" s="584" t="s">
        <v>746</v>
      </c>
    </row>
    <row r="66" spans="1:8" s="292" customFormat="1" ht="32.25" customHeight="1" x14ac:dyDescent="0.4">
      <c r="A66" s="310"/>
      <c r="B66" s="867"/>
      <c r="C66" s="825"/>
      <c r="D66" s="315" t="s">
        <v>10</v>
      </c>
      <c r="E66" s="320" t="s">
        <v>350</v>
      </c>
      <c r="F66" s="826" t="s">
        <v>683</v>
      </c>
      <c r="G66" s="827"/>
      <c r="H66" s="333" t="s">
        <v>747</v>
      </c>
    </row>
    <row r="67" spans="1:8" s="292" customFormat="1" ht="32.25" customHeight="1" x14ac:dyDescent="0.4">
      <c r="A67" s="310"/>
      <c r="B67" s="867"/>
      <c r="C67" s="835"/>
      <c r="D67" s="315" t="s">
        <v>10</v>
      </c>
      <c r="E67" s="320" t="s">
        <v>350</v>
      </c>
      <c r="F67" s="852" t="s">
        <v>748</v>
      </c>
      <c r="G67" s="853"/>
      <c r="H67" s="584" t="s">
        <v>749</v>
      </c>
    </row>
    <row r="68" spans="1:8" s="292" customFormat="1" ht="43.5" customHeight="1" x14ac:dyDescent="0.4">
      <c r="A68" s="310"/>
      <c r="B68" s="589" t="s">
        <v>1122</v>
      </c>
      <c r="C68" s="327" t="s">
        <v>10</v>
      </c>
      <c r="D68" s="582" t="s">
        <v>10</v>
      </c>
      <c r="E68" s="586" t="s">
        <v>350</v>
      </c>
      <c r="F68" s="844" t="s">
        <v>1082</v>
      </c>
      <c r="G68" s="845"/>
      <c r="H68" s="590"/>
    </row>
    <row r="69" spans="1:8" ht="36" customHeight="1" x14ac:dyDescent="0.4">
      <c r="A69" s="310"/>
      <c r="B69" s="836" t="s">
        <v>750</v>
      </c>
      <c r="C69" s="328" t="s">
        <v>10</v>
      </c>
      <c r="D69" s="330" t="s">
        <v>10</v>
      </c>
      <c r="E69" s="320" t="s">
        <v>350</v>
      </c>
      <c r="F69" s="850" t="s">
        <v>751</v>
      </c>
      <c r="G69" s="851"/>
      <c r="H69" s="321"/>
    </row>
    <row r="70" spans="1:8" s="292" customFormat="1" ht="32.25" customHeight="1" x14ac:dyDescent="0.4">
      <c r="A70" s="318"/>
      <c r="B70" s="842"/>
      <c r="C70" s="312"/>
      <c r="D70" s="319" t="s">
        <v>10</v>
      </c>
      <c r="E70" s="299" t="s">
        <v>350</v>
      </c>
      <c r="F70" s="826" t="s">
        <v>683</v>
      </c>
      <c r="G70" s="827"/>
      <c r="H70" s="321" t="s">
        <v>707</v>
      </c>
    </row>
    <row r="71" spans="1:8" s="292" customFormat="1" ht="32.25" customHeight="1" x14ac:dyDescent="0.4">
      <c r="A71" s="334"/>
      <c r="B71" s="868"/>
      <c r="C71" s="335" t="s">
        <v>10</v>
      </c>
      <c r="D71" s="336" t="s">
        <v>10</v>
      </c>
      <c r="E71" s="337" t="s">
        <v>350</v>
      </c>
      <c r="F71" s="869" t="s">
        <v>752</v>
      </c>
      <c r="G71" s="870"/>
      <c r="H71" s="338" t="s">
        <v>753</v>
      </c>
    </row>
    <row r="72" spans="1:8" s="292" customFormat="1" ht="32.25" customHeight="1" x14ac:dyDescent="0.4">
      <c r="A72" s="287"/>
      <c r="B72" s="287"/>
      <c r="C72" s="290"/>
      <c r="D72" s="287"/>
      <c r="E72" s="290"/>
      <c r="F72" s="289"/>
      <c r="G72" s="287"/>
      <c r="H72" s="291"/>
    </row>
    <row r="73" spans="1:8" s="288" customFormat="1" ht="18" customHeight="1" x14ac:dyDescent="0.4">
      <c r="A73" s="287"/>
      <c r="B73" s="287"/>
      <c r="C73" s="290"/>
      <c r="D73" s="287"/>
      <c r="E73" s="290"/>
      <c r="F73" s="289"/>
      <c r="G73" s="287"/>
      <c r="H73" s="291"/>
    </row>
    <row r="74" spans="1:8" s="288" customFormat="1" ht="29.25" customHeight="1" x14ac:dyDescent="0.4">
      <c r="A74" s="287"/>
      <c r="B74" s="287"/>
      <c r="C74" s="290"/>
      <c r="D74" s="287"/>
      <c r="E74" s="290"/>
      <c r="F74" s="289"/>
      <c r="G74" s="287"/>
      <c r="H74" s="291"/>
    </row>
    <row r="75" spans="1:8" s="288" customFormat="1" ht="48" customHeight="1" x14ac:dyDescent="0.4">
      <c r="A75" s="287"/>
      <c r="B75" s="287"/>
      <c r="C75" s="290"/>
      <c r="D75" s="287"/>
      <c r="E75" s="290"/>
      <c r="F75" s="289"/>
      <c r="G75" s="287"/>
      <c r="H75" s="291"/>
    </row>
    <row r="76" spans="1:8" ht="12" customHeight="1" x14ac:dyDescent="0.4">
      <c r="C76" s="290"/>
    </row>
    <row r="77" spans="1:8" x14ac:dyDescent="0.4">
      <c r="C77" s="290"/>
    </row>
    <row r="78" spans="1:8" x14ac:dyDescent="0.4">
      <c r="C78" s="290"/>
    </row>
    <row r="79" spans="1:8" x14ac:dyDescent="0.4">
      <c r="C79" s="290"/>
    </row>
    <row r="80" spans="1:8" x14ac:dyDescent="0.4">
      <c r="C80" s="290"/>
    </row>
    <row r="81" spans="3:3" x14ac:dyDescent="0.4">
      <c r="C81" s="290"/>
    </row>
    <row r="82" spans="3:3" x14ac:dyDescent="0.4">
      <c r="C82" s="290"/>
    </row>
    <row r="83" spans="3:3" x14ac:dyDescent="0.4">
      <c r="C83" s="290"/>
    </row>
    <row r="84" spans="3:3" x14ac:dyDescent="0.4">
      <c r="C84" s="290"/>
    </row>
    <row r="85" spans="3:3" x14ac:dyDescent="0.4">
      <c r="C85" s="290"/>
    </row>
    <row r="86" spans="3:3" x14ac:dyDescent="0.4">
      <c r="C86" s="290"/>
    </row>
    <row r="87" spans="3:3" x14ac:dyDescent="0.4">
      <c r="C87" s="290"/>
    </row>
    <row r="88" spans="3:3" x14ac:dyDescent="0.4">
      <c r="C88" s="290"/>
    </row>
    <row r="89" spans="3:3" x14ac:dyDescent="0.4">
      <c r="C89" s="290"/>
    </row>
    <row r="90" spans="3:3" x14ac:dyDescent="0.4">
      <c r="C90" s="290"/>
    </row>
    <row r="91" spans="3:3" x14ac:dyDescent="0.4">
      <c r="C91" s="290"/>
    </row>
    <row r="92" spans="3:3" x14ac:dyDescent="0.4">
      <c r="C92" s="290"/>
    </row>
    <row r="93" spans="3:3" x14ac:dyDescent="0.4">
      <c r="C93" s="290"/>
    </row>
    <row r="94" spans="3:3" x14ac:dyDescent="0.4">
      <c r="C94" s="290"/>
    </row>
    <row r="95" spans="3:3" x14ac:dyDescent="0.4">
      <c r="C95" s="290"/>
    </row>
    <row r="96" spans="3:3" x14ac:dyDescent="0.4">
      <c r="C96" s="290"/>
    </row>
    <row r="97" spans="3:3" x14ac:dyDescent="0.4">
      <c r="C97" s="290"/>
    </row>
    <row r="98" spans="3:3" x14ac:dyDescent="0.4">
      <c r="C98" s="290"/>
    </row>
    <row r="99" spans="3:3" x14ac:dyDescent="0.4">
      <c r="C99" s="290"/>
    </row>
    <row r="100" spans="3:3" x14ac:dyDescent="0.4">
      <c r="C100" s="290"/>
    </row>
    <row r="101" spans="3:3" x14ac:dyDescent="0.4">
      <c r="C101" s="290"/>
    </row>
    <row r="102" spans="3:3" x14ac:dyDescent="0.4">
      <c r="C102" s="290"/>
    </row>
    <row r="103" spans="3:3" x14ac:dyDescent="0.4">
      <c r="C103" s="290"/>
    </row>
    <row r="104" spans="3:3" x14ac:dyDescent="0.4">
      <c r="C104" s="290"/>
    </row>
    <row r="105" spans="3:3" x14ac:dyDescent="0.4">
      <c r="C105" s="290"/>
    </row>
    <row r="106" spans="3:3" x14ac:dyDescent="0.4">
      <c r="C106" s="290"/>
    </row>
    <row r="107" spans="3:3" x14ac:dyDescent="0.4">
      <c r="C107" s="290"/>
    </row>
    <row r="108" spans="3:3" x14ac:dyDescent="0.4">
      <c r="C108" s="290"/>
    </row>
    <row r="109" spans="3:3" x14ac:dyDescent="0.4">
      <c r="C109" s="290"/>
    </row>
    <row r="110" spans="3:3" x14ac:dyDescent="0.4">
      <c r="C110" s="290"/>
    </row>
    <row r="111" spans="3:3" x14ac:dyDescent="0.4">
      <c r="C111" s="290"/>
    </row>
  </sheetData>
  <mergeCells count="84">
    <mergeCell ref="B69:B71"/>
    <mergeCell ref="F69:G69"/>
    <mergeCell ref="F70:G70"/>
    <mergeCell ref="F71:G71"/>
    <mergeCell ref="F68:G68"/>
    <mergeCell ref="B61:B64"/>
    <mergeCell ref="C61:C64"/>
    <mergeCell ref="F61:G61"/>
    <mergeCell ref="F62:G62"/>
    <mergeCell ref="F63:G63"/>
    <mergeCell ref="F64:G64"/>
    <mergeCell ref="B65:B67"/>
    <mergeCell ref="C65:C67"/>
    <mergeCell ref="F65:G65"/>
    <mergeCell ref="F66:G66"/>
    <mergeCell ref="F67:G67"/>
    <mergeCell ref="F56:G56"/>
    <mergeCell ref="B57:B60"/>
    <mergeCell ref="F57:G57"/>
    <mergeCell ref="F58:G58"/>
    <mergeCell ref="F59:G59"/>
    <mergeCell ref="F60:G60"/>
    <mergeCell ref="B51:B55"/>
    <mergeCell ref="C51:C55"/>
    <mergeCell ref="F51:G51"/>
    <mergeCell ref="F52:G52"/>
    <mergeCell ref="F53:G53"/>
    <mergeCell ref="F54:G54"/>
    <mergeCell ref="F55:G55"/>
    <mergeCell ref="F42:G42"/>
    <mergeCell ref="F43:G43"/>
    <mergeCell ref="F44:G44"/>
    <mergeCell ref="B45:B50"/>
    <mergeCell ref="F45:G45"/>
    <mergeCell ref="F46:G46"/>
    <mergeCell ref="F47:G47"/>
    <mergeCell ref="F48:G48"/>
    <mergeCell ref="F49:G49"/>
    <mergeCell ref="F50:G50"/>
    <mergeCell ref="B38:B44"/>
    <mergeCell ref="F38:G38"/>
    <mergeCell ref="F39:G39"/>
    <mergeCell ref="F40:G40"/>
    <mergeCell ref="F41:G41"/>
    <mergeCell ref="F34:G34"/>
    <mergeCell ref="F35:G35"/>
    <mergeCell ref="B36:B37"/>
    <mergeCell ref="F36:G36"/>
    <mergeCell ref="F37:G37"/>
    <mergeCell ref="B29:B30"/>
    <mergeCell ref="C29:C30"/>
    <mergeCell ref="F29:G29"/>
    <mergeCell ref="F30:G30"/>
    <mergeCell ref="B31:B33"/>
    <mergeCell ref="C31:C33"/>
    <mergeCell ref="F31:G31"/>
    <mergeCell ref="F32:G32"/>
    <mergeCell ref="F33:G33"/>
    <mergeCell ref="F27:G27"/>
    <mergeCell ref="F28:G28"/>
    <mergeCell ref="B24:B25"/>
    <mergeCell ref="C24:C25"/>
    <mergeCell ref="F24:G24"/>
    <mergeCell ref="F25:G25"/>
    <mergeCell ref="F26:G26"/>
    <mergeCell ref="F18:G18"/>
    <mergeCell ref="F19:G19"/>
    <mergeCell ref="E20:G20"/>
    <mergeCell ref="B21:B23"/>
    <mergeCell ref="C21:C23"/>
    <mergeCell ref="F21:G21"/>
    <mergeCell ref="F22:G22"/>
    <mergeCell ref="F23:G23"/>
    <mergeCell ref="A1:H1"/>
    <mergeCell ref="A9:B9"/>
    <mergeCell ref="E9:G9"/>
    <mergeCell ref="A10:B17"/>
    <mergeCell ref="F10:G10"/>
    <mergeCell ref="F12:G12"/>
    <mergeCell ref="F13:G13"/>
    <mergeCell ref="C14:C17"/>
    <mergeCell ref="D14:D17"/>
    <mergeCell ref="H14:H17"/>
    <mergeCell ref="F11:G11"/>
  </mergeCells>
  <phoneticPr fontId="3"/>
  <printOptions horizontalCentered="1"/>
  <pageMargins left="0.59055118110236227" right="0.39370078740157483" top="0.78740157480314965" bottom="0.39370078740157483" header="0.51181102362204722" footer="0.51181102362204722"/>
  <pageSetup paperSize="9" scale="92" orientation="portrait" blackAndWhite="1" r:id="rId1"/>
  <headerFooter alignWithMargins="0"/>
  <rowBreaks count="2" manualBreakCount="2">
    <brk id="33" max="7" man="1"/>
    <brk id="59"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607"/>
  <sheetViews>
    <sheetView view="pageBreakPreview" topLeftCell="F61" zoomScale="55" zoomScaleSheetLayoutView="55" workbookViewId="0">
      <selection activeCell="H76" sqref="H76:X76"/>
    </sheetView>
  </sheetViews>
  <sheetFormatPr defaultRowHeight="13.5" x14ac:dyDescent="0.4"/>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9.25" style="2" customWidth="1"/>
    <col min="25" max="32" width="4.875" style="2" customWidth="1"/>
    <col min="33" max="33" width="9" style="2" customWidth="1"/>
    <col min="34" max="16384" width="9" style="2"/>
  </cols>
  <sheetData>
    <row r="2" spans="1:32" ht="20.25" customHeight="1" x14ac:dyDescent="0.4">
      <c r="A2" s="1" t="s">
        <v>0</v>
      </c>
      <c r="B2" s="1"/>
    </row>
    <row r="3" spans="1:32" ht="20.25" customHeight="1" x14ac:dyDescent="0.4">
      <c r="A3" s="874" t="s">
        <v>1</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row>
    <row r="4" spans="1:32" ht="20.25" customHeight="1" x14ac:dyDescent="0.4"/>
    <row r="5" spans="1:32" ht="30" customHeight="1" x14ac:dyDescent="0.4">
      <c r="J5" s="4"/>
      <c r="K5" s="4"/>
      <c r="L5" s="4"/>
      <c r="M5" s="4"/>
      <c r="N5" s="4"/>
      <c r="O5" s="4"/>
      <c r="P5" s="4"/>
      <c r="Q5" s="4"/>
      <c r="R5" s="4"/>
      <c r="S5" s="875" t="s">
        <v>2</v>
      </c>
      <c r="T5" s="876"/>
      <c r="U5" s="876"/>
      <c r="V5" s="877"/>
      <c r="W5" s="5"/>
      <c r="X5" s="6"/>
      <c r="Y5" s="6"/>
      <c r="Z5" s="6"/>
      <c r="AA5" s="6"/>
      <c r="AB5" s="6"/>
      <c r="AC5" s="6"/>
      <c r="AD5" s="6"/>
      <c r="AE5" s="6"/>
      <c r="AF5" s="7"/>
    </row>
    <row r="6" spans="1:32" ht="20.25" customHeight="1" x14ac:dyDescent="0.4"/>
    <row r="7" spans="1:32" ht="18" customHeight="1" x14ac:dyDescent="0.4">
      <c r="A7" s="875" t="s">
        <v>3</v>
      </c>
      <c r="B7" s="876"/>
      <c r="C7" s="877"/>
      <c r="D7" s="875" t="s">
        <v>4</v>
      </c>
      <c r="E7" s="877"/>
      <c r="F7" s="878" t="s">
        <v>5</v>
      </c>
      <c r="G7" s="879"/>
      <c r="H7" s="875" t="s">
        <v>6</v>
      </c>
      <c r="I7" s="876"/>
      <c r="J7" s="876"/>
      <c r="K7" s="876"/>
      <c r="L7" s="876"/>
      <c r="M7" s="876"/>
      <c r="N7" s="876"/>
      <c r="O7" s="876"/>
      <c r="P7" s="876"/>
      <c r="Q7" s="876"/>
      <c r="R7" s="876"/>
      <c r="S7" s="876"/>
      <c r="T7" s="876"/>
      <c r="U7" s="876"/>
      <c r="V7" s="876"/>
      <c r="W7" s="876"/>
      <c r="X7" s="877"/>
      <c r="Y7" s="875" t="s">
        <v>7</v>
      </c>
      <c r="Z7" s="876"/>
      <c r="AA7" s="876"/>
      <c r="AB7" s="877"/>
      <c r="AC7" s="875" t="s">
        <v>8</v>
      </c>
      <c r="AD7" s="876"/>
      <c r="AE7" s="876"/>
      <c r="AF7" s="877"/>
    </row>
    <row r="8" spans="1:32" ht="18.75" customHeight="1" x14ac:dyDescent="0.4">
      <c r="A8" s="644"/>
      <c r="B8" s="645"/>
      <c r="C8" s="646"/>
      <c r="D8" s="647"/>
      <c r="E8" s="648"/>
      <c r="F8" s="649"/>
      <c r="G8" s="650"/>
      <c r="H8" s="651" t="s">
        <v>37</v>
      </c>
      <c r="I8" s="652" t="s">
        <v>10</v>
      </c>
      <c r="J8" s="653" t="s">
        <v>38</v>
      </c>
      <c r="K8" s="654"/>
      <c r="L8" s="655"/>
      <c r="M8" s="656" t="s">
        <v>10</v>
      </c>
      <c r="N8" s="653" t="s">
        <v>39</v>
      </c>
      <c r="O8" s="657"/>
      <c r="P8" s="657"/>
      <c r="Q8" s="657"/>
      <c r="R8" s="657"/>
      <c r="S8" s="657"/>
      <c r="T8" s="657"/>
      <c r="U8" s="657"/>
      <c r="V8" s="657"/>
      <c r="W8" s="657"/>
      <c r="X8" s="658"/>
      <c r="Y8" s="659" t="s">
        <v>10</v>
      </c>
      <c r="Z8" s="660" t="s">
        <v>12</v>
      </c>
      <c r="AA8" s="660"/>
      <c r="AB8" s="661"/>
      <c r="AC8" s="659" t="s">
        <v>10</v>
      </c>
      <c r="AD8" s="660" t="s">
        <v>12</v>
      </c>
      <c r="AE8" s="660"/>
      <c r="AF8" s="661"/>
    </row>
    <row r="9" spans="1:32" ht="18.75" customHeight="1" x14ac:dyDescent="0.4">
      <c r="A9" s="662"/>
      <c r="B9" s="663"/>
      <c r="C9" s="664"/>
      <c r="D9" s="665"/>
      <c r="E9" s="666"/>
      <c r="F9" s="667"/>
      <c r="G9" s="668"/>
      <c r="H9" s="669" t="s">
        <v>9</v>
      </c>
      <c r="I9" s="670" t="s">
        <v>10</v>
      </c>
      <c r="J9" s="671" t="s">
        <v>11</v>
      </c>
      <c r="K9" s="671"/>
      <c r="L9" s="672"/>
      <c r="M9" s="673" t="s">
        <v>10</v>
      </c>
      <c r="N9" s="671" t="s">
        <v>40</v>
      </c>
      <c r="O9" s="671"/>
      <c r="P9" s="672"/>
      <c r="Q9" s="674"/>
      <c r="R9" s="674"/>
      <c r="S9" s="674"/>
      <c r="T9" s="674"/>
      <c r="U9" s="674"/>
      <c r="V9" s="674"/>
      <c r="W9" s="674"/>
      <c r="X9" s="675"/>
      <c r="Y9" s="676" t="s">
        <v>10</v>
      </c>
      <c r="Z9" s="10" t="s">
        <v>16</v>
      </c>
      <c r="AA9" s="677"/>
      <c r="AB9" s="678"/>
      <c r="AC9" s="676" t="s">
        <v>10</v>
      </c>
      <c r="AD9" s="10" t="s">
        <v>16</v>
      </c>
      <c r="AE9" s="677"/>
      <c r="AF9" s="678"/>
    </row>
    <row r="10" spans="1:32" ht="18.75" customHeight="1" x14ac:dyDescent="0.4">
      <c r="A10" s="662"/>
      <c r="B10" s="663"/>
      <c r="C10" s="664"/>
      <c r="D10" s="665"/>
      <c r="E10" s="666"/>
      <c r="F10" s="667"/>
      <c r="G10" s="668"/>
      <c r="H10" s="679" t="s">
        <v>41</v>
      </c>
      <c r="I10" s="670" t="s">
        <v>10</v>
      </c>
      <c r="J10" s="671" t="s">
        <v>14</v>
      </c>
      <c r="K10" s="674"/>
      <c r="L10" s="672"/>
      <c r="M10" s="673" t="s">
        <v>10</v>
      </c>
      <c r="N10" s="671" t="s">
        <v>42</v>
      </c>
      <c r="O10" s="680"/>
      <c r="P10" s="680"/>
      <c r="Q10" s="674"/>
      <c r="R10" s="674"/>
      <c r="S10" s="674"/>
      <c r="T10" s="674"/>
      <c r="U10" s="674"/>
      <c r="V10" s="674"/>
      <c r="W10" s="674"/>
      <c r="X10" s="675"/>
      <c r="Y10" s="681"/>
      <c r="Z10" s="677"/>
      <c r="AA10" s="677"/>
      <c r="AB10" s="678"/>
      <c r="AC10" s="681"/>
      <c r="AD10" s="677"/>
      <c r="AE10" s="677"/>
      <c r="AF10" s="678"/>
    </row>
    <row r="11" spans="1:32" ht="18.75" customHeight="1" x14ac:dyDescent="0.4">
      <c r="A11" s="662"/>
      <c r="B11" s="663"/>
      <c r="C11" s="682"/>
      <c r="D11" s="683"/>
      <c r="E11" s="666"/>
      <c r="F11" s="665"/>
      <c r="G11" s="684"/>
      <c r="H11" s="685" t="s">
        <v>13</v>
      </c>
      <c r="I11" s="670" t="s">
        <v>10</v>
      </c>
      <c r="J11" s="671" t="s">
        <v>14</v>
      </c>
      <c r="K11" s="674"/>
      <c r="L11" s="672"/>
      <c r="M11" s="673" t="s">
        <v>10</v>
      </c>
      <c r="N11" s="671" t="s">
        <v>15</v>
      </c>
      <c r="O11" s="673"/>
      <c r="P11" s="671"/>
      <c r="Q11" s="680"/>
      <c r="R11" s="680"/>
      <c r="S11" s="680"/>
      <c r="T11" s="680"/>
      <c r="U11" s="680"/>
      <c r="V11" s="680"/>
      <c r="W11" s="680"/>
      <c r="X11" s="686"/>
      <c r="Y11" s="677"/>
      <c r="Z11" s="677"/>
      <c r="AA11" s="677"/>
      <c r="AB11" s="678"/>
      <c r="AC11" s="681"/>
      <c r="AD11" s="677"/>
      <c r="AE11" s="677"/>
      <c r="AF11" s="678"/>
    </row>
    <row r="12" spans="1:32" ht="18.75" customHeight="1" x14ac:dyDescent="0.4">
      <c r="A12" s="662"/>
      <c r="B12" s="663"/>
      <c r="C12" s="682"/>
      <c r="D12" s="683"/>
      <c r="E12" s="666"/>
      <c r="F12" s="665"/>
      <c r="G12" s="684"/>
      <c r="H12" s="685" t="s">
        <v>17</v>
      </c>
      <c r="I12" s="670" t="s">
        <v>10</v>
      </c>
      <c r="J12" s="671" t="s">
        <v>14</v>
      </c>
      <c r="K12" s="674"/>
      <c r="L12" s="672"/>
      <c r="M12" s="673" t="s">
        <v>10</v>
      </c>
      <c r="N12" s="671" t="s">
        <v>15</v>
      </c>
      <c r="O12" s="673"/>
      <c r="P12" s="671"/>
      <c r="Q12" s="680"/>
      <c r="R12" s="680"/>
      <c r="S12" s="680"/>
      <c r="T12" s="680"/>
      <c r="U12" s="680"/>
      <c r="V12" s="680"/>
      <c r="W12" s="680"/>
      <c r="X12" s="686"/>
      <c r="Y12" s="677"/>
      <c r="Z12" s="677"/>
      <c r="AA12" s="677"/>
      <c r="AB12" s="678"/>
      <c r="AC12" s="681"/>
      <c r="AD12" s="677"/>
      <c r="AE12" s="677"/>
      <c r="AF12" s="678"/>
    </row>
    <row r="13" spans="1:32" ht="18.75" customHeight="1" x14ac:dyDescent="0.4">
      <c r="A13" s="662"/>
      <c r="B13" s="663"/>
      <c r="C13" s="664"/>
      <c r="D13" s="665"/>
      <c r="E13" s="666"/>
      <c r="F13" s="667"/>
      <c r="G13" s="668"/>
      <c r="H13" s="872" t="s">
        <v>43</v>
      </c>
      <c r="I13" s="873" t="s">
        <v>10</v>
      </c>
      <c r="J13" s="871" t="s">
        <v>11</v>
      </c>
      <c r="K13" s="871"/>
      <c r="L13" s="873" t="s">
        <v>10</v>
      </c>
      <c r="M13" s="871" t="s">
        <v>18</v>
      </c>
      <c r="N13" s="871"/>
      <c r="O13" s="687"/>
      <c r="P13" s="687"/>
      <c r="Q13" s="687"/>
      <c r="R13" s="687"/>
      <c r="S13" s="687"/>
      <c r="T13" s="687"/>
      <c r="U13" s="687"/>
      <c r="V13" s="687"/>
      <c r="W13" s="687"/>
      <c r="X13" s="688"/>
      <c r="Y13" s="681"/>
      <c r="Z13" s="677"/>
      <c r="AA13" s="677"/>
      <c r="AB13" s="678"/>
      <c r="AC13" s="681"/>
      <c r="AD13" s="677"/>
      <c r="AE13" s="677"/>
      <c r="AF13" s="678"/>
    </row>
    <row r="14" spans="1:32" ht="19.5" customHeight="1" x14ac:dyDescent="0.4">
      <c r="A14" s="676" t="s">
        <v>10</v>
      </c>
      <c r="B14" s="663">
        <v>32</v>
      </c>
      <c r="C14" s="664" t="s">
        <v>47</v>
      </c>
      <c r="D14" s="676" t="s">
        <v>10</v>
      </c>
      <c r="E14" s="666" t="s">
        <v>48</v>
      </c>
      <c r="F14" s="667"/>
      <c r="G14" s="668"/>
      <c r="H14" s="872"/>
      <c r="I14" s="873"/>
      <c r="J14" s="871"/>
      <c r="K14" s="871"/>
      <c r="L14" s="873"/>
      <c r="M14" s="871"/>
      <c r="N14" s="871"/>
      <c r="O14" s="689"/>
      <c r="P14" s="689"/>
      <c r="Q14" s="689"/>
      <c r="R14" s="689"/>
      <c r="S14" s="689"/>
      <c r="T14" s="689"/>
      <c r="U14" s="689"/>
      <c r="V14" s="689"/>
      <c r="W14" s="689"/>
      <c r="X14" s="690"/>
      <c r="Y14" s="681"/>
      <c r="Z14" s="677"/>
      <c r="AA14" s="677"/>
      <c r="AB14" s="678"/>
      <c r="AC14" s="681"/>
      <c r="AD14" s="677"/>
      <c r="AE14" s="677"/>
      <c r="AF14" s="678"/>
    </row>
    <row r="15" spans="1:32" ht="18.75" customHeight="1" x14ac:dyDescent="0.4">
      <c r="A15" s="662"/>
      <c r="B15" s="663"/>
      <c r="C15" s="664" t="s">
        <v>51</v>
      </c>
      <c r="D15" s="676" t="s">
        <v>10</v>
      </c>
      <c r="E15" s="666" t="s">
        <v>52</v>
      </c>
      <c r="F15" s="667"/>
      <c r="G15" s="668"/>
      <c r="H15" s="669" t="s">
        <v>44</v>
      </c>
      <c r="I15" s="691" t="s">
        <v>10</v>
      </c>
      <c r="J15" s="671" t="s">
        <v>11</v>
      </c>
      <c r="K15" s="671"/>
      <c r="L15" s="673" t="s">
        <v>10</v>
      </c>
      <c r="M15" s="671" t="s">
        <v>21</v>
      </c>
      <c r="N15" s="671"/>
      <c r="O15" s="692" t="s">
        <v>10</v>
      </c>
      <c r="P15" s="671" t="s">
        <v>22</v>
      </c>
      <c r="Q15" s="693"/>
      <c r="R15" s="693"/>
      <c r="S15" s="693"/>
      <c r="T15" s="693"/>
      <c r="U15" s="693"/>
      <c r="V15" s="693"/>
      <c r="W15" s="693"/>
      <c r="X15" s="694"/>
      <c r="Y15" s="681"/>
      <c r="Z15" s="677"/>
      <c r="AA15" s="677"/>
      <c r="AB15" s="678"/>
      <c r="AC15" s="681"/>
      <c r="AD15" s="677"/>
      <c r="AE15" s="677"/>
      <c r="AF15" s="678"/>
    </row>
    <row r="16" spans="1:32" ht="18.75" customHeight="1" x14ac:dyDescent="0.4">
      <c r="A16" s="662"/>
      <c r="B16" s="663"/>
      <c r="C16" s="697"/>
      <c r="D16" s="676" t="s">
        <v>10</v>
      </c>
      <c r="E16" s="666" t="s">
        <v>54</v>
      </c>
      <c r="F16" s="667"/>
      <c r="G16" s="668"/>
      <c r="H16" s="669" t="s">
        <v>23</v>
      </c>
      <c r="I16" s="670" t="s">
        <v>10</v>
      </c>
      <c r="J16" s="671" t="s">
        <v>11</v>
      </c>
      <c r="K16" s="674"/>
      <c r="L16" s="673" t="s">
        <v>10</v>
      </c>
      <c r="M16" s="671" t="s">
        <v>18</v>
      </c>
      <c r="N16" s="693"/>
      <c r="O16" s="693"/>
      <c r="P16" s="693"/>
      <c r="Q16" s="693"/>
      <c r="R16" s="693"/>
      <c r="S16" s="693"/>
      <c r="T16" s="693"/>
      <c r="U16" s="693"/>
      <c r="V16" s="693"/>
      <c r="W16" s="693"/>
      <c r="X16" s="694"/>
      <c r="Y16" s="681"/>
      <c r="Z16" s="677"/>
      <c r="AA16" s="677"/>
      <c r="AB16" s="678"/>
      <c r="AC16" s="681"/>
      <c r="AD16" s="677"/>
      <c r="AE16" s="677"/>
      <c r="AF16" s="678"/>
    </row>
    <row r="17" spans="1:32" ht="19.5" customHeight="1" x14ac:dyDescent="0.4">
      <c r="A17" s="662"/>
      <c r="B17" s="663"/>
      <c r="C17" s="697"/>
      <c r="D17" s="676" t="s">
        <v>10</v>
      </c>
      <c r="E17" s="666" t="s">
        <v>56</v>
      </c>
      <c r="F17" s="667"/>
      <c r="G17" s="668"/>
      <c r="H17" s="679" t="s">
        <v>45</v>
      </c>
      <c r="I17" s="670" t="s">
        <v>10</v>
      </c>
      <c r="J17" s="671" t="s">
        <v>19</v>
      </c>
      <c r="K17" s="674"/>
      <c r="L17" s="672"/>
      <c r="M17" s="673" t="s">
        <v>10</v>
      </c>
      <c r="N17" s="671" t="s">
        <v>20</v>
      </c>
      <c r="O17" s="680"/>
      <c r="P17" s="680"/>
      <c r="Q17" s="680"/>
      <c r="R17" s="680"/>
      <c r="S17" s="680"/>
      <c r="T17" s="680"/>
      <c r="U17" s="680"/>
      <c r="V17" s="680"/>
      <c r="W17" s="680"/>
      <c r="X17" s="686"/>
      <c r="Y17" s="681"/>
      <c r="Z17" s="677"/>
      <c r="AA17" s="677"/>
      <c r="AB17" s="678"/>
      <c r="AC17" s="681"/>
      <c r="AD17" s="677"/>
      <c r="AE17" s="677"/>
      <c r="AF17" s="678"/>
    </row>
    <row r="18" spans="1:32" ht="19.5" customHeight="1" x14ac:dyDescent="0.4">
      <c r="A18" s="662"/>
      <c r="B18" s="663"/>
      <c r="C18" s="664"/>
      <c r="D18" s="665"/>
      <c r="E18" s="666"/>
      <c r="F18" s="667"/>
      <c r="G18" s="668"/>
      <c r="H18" s="669" t="s">
        <v>46</v>
      </c>
      <c r="I18" s="670" t="s">
        <v>10</v>
      </c>
      <c r="J18" s="671" t="s">
        <v>11</v>
      </c>
      <c r="K18" s="674"/>
      <c r="L18" s="673" t="s">
        <v>10</v>
      </c>
      <c r="M18" s="671" t="s">
        <v>18</v>
      </c>
      <c r="N18" s="693"/>
      <c r="O18" s="693"/>
      <c r="P18" s="693"/>
      <c r="Q18" s="693"/>
      <c r="R18" s="693"/>
      <c r="S18" s="693"/>
      <c r="T18" s="693"/>
      <c r="U18" s="693"/>
      <c r="V18" s="693"/>
      <c r="W18" s="693"/>
      <c r="X18" s="694"/>
      <c r="Y18" s="681"/>
      <c r="Z18" s="677"/>
      <c r="AA18" s="677"/>
      <c r="AB18" s="678"/>
      <c r="AC18" s="681"/>
      <c r="AD18" s="677"/>
      <c r="AE18" s="677"/>
      <c r="AF18" s="678"/>
    </row>
    <row r="19" spans="1:32" ht="18.75" customHeight="1" x14ac:dyDescent="0.4">
      <c r="A19" s="662"/>
      <c r="B19" s="663"/>
      <c r="C19" s="664"/>
      <c r="D19" s="665"/>
      <c r="E19" s="666"/>
      <c r="F19" s="667"/>
      <c r="G19" s="668"/>
      <c r="H19" s="669" t="s">
        <v>49</v>
      </c>
      <c r="I19" s="691" t="s">
        <v>10</v>
      </c>
      <c r="J19" s="671" t="s">
        <v>11</v>
      </c>
      <c r="K19" s="671"/>
      <c r="L19" s="673" t="s">
        <v>10</v>
      </c>
      <c r="M19" s="671" t="s">
        <v>50</v>
      </c>
      <c r="N19" s="671"/>
      <c r="O19" s="692"/>
      <c r="P19" s="692" t="s">
        <v>10</v>
      </c>
      <c r="Q19" s="671" t="s">
        <v>62</v>
      </c>
      <c r="R19" s="692"/>
      <c r="S19" s="671"/>
      <c r="T19" s="692" t="s">
        <v>10</v>
      </c>
      <c r="U19" s="671" t="s">
        <v>63</v>
      </c>
      <c r="V19" s="693"/>
      <c r="W19" s="693"/>
      <c r="X19" s="694"/>
      <c r="Y19" s="681"/>
      <c r="Z19" s="677"/>
      <c r="AA19" s="677"/>
      <c r="AB19" s="678"/>
      <c r="AC19" s="681"/>
      <c r="AD19" s="677"/>
      <c r="AE19" s="677"/>
      <c r="AF19" s="678"/>
    </row>
    <row r="20" spans="1:32" ht="18.75" customHeight="1" x14ac:dyDescent="0.4">
      <c r="A20" s="662"/>
      <c r="B20" s="663"/>
      <c r="C20" s="664"/>
      <c r="D20" s="676"/>
      <c r="E20" s="666"/>
      <c r="F20" s="667"/>
      <c r="G20" s="668"/>
      <c r="H20" s="669" t="s">
        <v>53</v>
      </c>
      <c r="I20" s="691" t="s">
        <v>10</v>
      </c>
      <c r="J20" s="671" t="s">
        <v>11</v>
      </c>
      <c r="K20" s="671"/>
      <c r="L20" s="673" t="s">
        <v>10</v>
      </c>
      <c r="M20" s="689" t="s">
        <v>18</v>
      </c>
      <c r="N20" s="671"/>
      <c r="O20" s="692"/>
      <c r="P20" s="692"/>
      <c r="Q20" s="692"/>
      <c r="R20" s="692"/>
      <c r="S20" s="692"/>
      <c r="T20" s="692"/>
      <c r="U20" s="692"/>
      <c r="V20" s="692"/>
      <c r="W20" s="692"/>
      <c r="X20" s="694"/>
      <c r="Y20" s="681"/>
      <c r="Z20" s="677"/>
      <c r="AA20" s="677"/>
      <c r="AB20" s="678"/>
      <c r="AC20" s="681"/>
      <c r="AD20" s="677"/>
      <c r="AE20" s="677"/>
      <c r="AF20" s="678"/>
    </row>
    <row r="21" spans="1:32" ht="18.75" customHeight="1" x14ac:dyDescent="0.4">
      <c r="A21" s="662"/>
      <c r="B21" s="663"/>
      <c r="C21" s="664"/>
      <c r="D21" s="665"/>
      <c r="E21" s="666"/>
      <c r="F21" s="667"/>
      <c r="G21" s="668"/>
      <c r="H21" s="669" t="s">
        <v>55</v>
      </c>
      <c r="I21" s="670" t="s">
        <v>10</v>
      </c>
      <c r="J21" s="671" t="s">
        <v>11</v>
      </c>
      <c r="K21" s="671"/>
      <c r="L21" s="673" t="s">
        <v>10</v>
      </c>
      <c r="M21" s="671" t="s">
        <v>21</v>
      </c>
      <c r="N21" s="671"/>
      <c r="O21" s="673" t="s">
        <v>10</v>
      </c>
      <c r="P21" s="671" t="s">
        <v>22</v>
      </c>
      <c r="Q21" s="693"/>
      <c r="R21" s="693"/>
      <c r="S21" s="693"/>
      <c r="T21" s="693"/>
      <c r="U21" s="693"/>
      <c r="V21" s="693"/>
      <c r="W21" s="693"/>
      <c r="X21" s="694"/>
      <c r="Y21" s="681"/>
      <c r="Z21" s="677"/>
      <c r="AA21" s="677"/>
      <c r="AB21" s="678"/>
      <c r="AC21" s="681"/>
      <c r="AD21" s="677"/>
      <c r="AE21" s="677"/>
      <c r="AF21" s="678"/>
    </row>
    <row r="22" spans="1:32" ht="18.75" customHeight="1" x14ac:dyDescent="0.4">
      <c r="A22" s="662"/>
      <c r="B22" s="663"/>
      <c r="C22" s="664"/>
      <c r="D22" s="665"/>
      <c r="E22" s="666"/>
      <c r="F22" s="667"/>
      <c r="G22" s="668"/>
      <c r="H22" s="695" t="s">
        <v>57</v>
      </c>
      <c r="I22" s="670" t="s">
        <v>10</v>
      </c>
      <c r="J22" s="671" t="s">
        <v>11</v>
      </c>
      <c r="K22" s="671"/>
      <c r="L22" s="673" t="s">
        <v>10</v>
      </c>
      <c r="M22" s="671" t="s">
        <v>21</v>
      </c>
      <c r="N22" s="671"/>
      <c r="O22" s="673" t="s">
        <v>10</v>
      </c>
      <c r="P22" s="671" t="s">
        <v>22</v>
      </c>
      <c r="Q22" s="674"/>
      <c r="R22" s="674"/>
      <c r="S22" s="674"/>
      <c r="T22" s="674"/>
      <c r="U22" s="674"/>
      <c r="V22" s="674"/>
      <c r="W22" s="674"/>
      <c r="X22" s="675"/>
      <c r="Y22" s="681"/>
      <c r="Z22" s="677"/>
      <c r="AA22" s="677"/>
      <c r="AB22" s="678"/>
      <c r="AC22" s="681"/>
      <c r="AD22" s="677"/>
      <c r="AE22" s="677"/>
      <c r="AF22" s="678"/>
    </row>
    <row r="23" spans="1:32" ht="18.75" customHeight="1" x14ac:dyDescent="0.4">
      <c r="A23" s="662"/>
      <c r="B23" s="663"/>
      <c r="C23" s="664"/>
      <c r="D23" s="665"/>
      <c r="E23" s="666"/>
      <c r="F23" s="667"/>
      <c r="G23" s="668"/>
      <c r="H23" s="696" t="s">
        <v>24</v>
      </c>
      <c r="I23" s="670" t="s">
        <v>10</v>
      </c>
      <c r="J23" s="671" t="s">
        <v>11</v>
      </c>
      <c r="K23" s="674"/>
      <c r="L23" s="673" t="s">
        <v>10</v>
      </c>
      <c r="M23" s="671" t="s">
        <v>18</v>
      </c>
      <c r="N23" s="693"/>
      <c r="O23" s="693"/>
      <c r="P23" s="693"/>
      <c r="Q23" s="693"/>
      <c r="R23" s="693"/>
      <c r="S23" s="693"/>
      <c r="T23" s="693"/>
      <c r="U23" s="693"/>
      <c r="V23" s="693"/>
      <c r="W23" s="693"/>
      <c r="X23" s="694"/>
      <c r="Y23" s="681"/>
      <c r="Z23" s="677"/>
      <c r="AA23" s="677"/>
      <c r="AB23" s="678"/>
      <c r="AC23" s="681"/>
      <c r="AD23" s="677"/>
      <c r="AE23" s="677"/>
      <c r="AF23" s="678"/>
    </row>
    <row r="24" spans="1:32" ht="18.75" customHeight="1" x14ac:dyDescent="0.4">
      <c r="A24" s="662"/>
      <c r="B24" s="663"/>
      <c r="C24" s="664"/>
      <c r="D24" s="665"/>
      <c r="E24" s="666"/>
      <c r="F24" s="665"/>
      <c r="G24" s="666"/>
      <c r="H24" s="698" t="s">
        <v>58</v>
      </c>
      <c r="I24" s="699" t="s">
        <v>10</v>
      </c>
      <c r="J24" s="689" t="s">
        <v>11</v>
      </c>
      <c r="K24" s="689"/>
      <c r="L24" s="700" t="s">
        <v>10</v>
      </c>
      <c r="M24" s="689" t="s">
        <v>18</v>
      </c>
      <c r="N24" s="689"/>
      <c r="O24" s="689"/>
      <c r="P24" s="689"/>
      <c r="Q24" s="701"/>
      <c r="R24" s="701"/>
      <c r="S24" s="701"/>
      <c r="T24" s="701"/>
      <c r="U24" s="701"/>
      <c r="V24" s="701"/>
      <c r="W24" s="701"/>
      <c r="X24" s="702"/>
      <c r="Y24" s="681"/>
      <c r="Z24" s="677"/>
      <c r="AA24" s="677"/>
      <c r="AB24" s="678"/>
      <c r="AC24" s="681"/>
      <c r="AD24" s="677"/>
      <c r="AE24" s="677"/>
      <c r="AF24" s="678"/>
    </row>
    <row r="25" spans="1:32" ht="18.75" customHeight="1" x14ac:dyDescent="0.4">
      <c r="A25" s="662"/>
      <c r="B25" s="663"/>
      <c r="C25" s="664"/>
      <c r="D25" s="665"/>
      <c r="E25" s="666"/>
      <c r="F25" s="665"/>
      <c r="G25" s="666"/>
      <c r="H25" s="695" t="s">
        <v>59</v>
      </c>
      <c r="I25" s="670" t="s">
        <v>10</v>
      </c>
      <c r="J25" s="671" t="s">
        <v>11</v>
      </c>
      <c r="K25" s="671"/>
      <c r="L25" s="673" t="s">
        <v>10</v>
      </c>
      <c r="M25" s="689" t="s">
        <v>18</v>
      </c>
      <c r="N25" s="671"/>
      <c r="O25" s="671"/>
      <c r="P25" s="671"/>
      <c r="Q25" s="674"/>
      <c r="R25" s="674"/>
      <c r="S25" s="674"/>
      <c r="T25" s="674"/>
      <c r="U25" s="674"/>
      <c r="V25" s="674"/>
      <c r="W25" s="674"/>
      <c r="X25" s="675"/>
      <c r="Y25" s="681"/>
      <c r="Z25" s="677"/>
      <c r="AA25" s="677"/>
      <c r="AB25" s="678"/>
      <c r="AC25" s="681"/>
      <c r="AD25" s="677"/>
      <c r="AE25" s="677"/>
      <c r="AF25" s="678"/>
    </row>
    <row r="26" spans="1:32" ht="18.75" customHeight="1" x14ac:dyDescent="0.4">
      <c r="A26" s="662"/>
      <c r="B26" s="663"/>
      <c r="C26" s="664"/>
      <c r="D26" s="665"/>
      <c r="E26" s="666"/>
      <c r="F26" s="667"/>
      <c r="G26" s="668"/>
      <c r="H26" s="703" t="s">
        <v>60</v>
      </c>
      <c r="I26" s="670" t="s">
        <v>10</v>
      </c>
      <c r="J26" s="671" t="s">
        <v>11</v>
      </c>
      <c r="K26" s="671"/>
      <c r="L26" s="673" t="s">
        <v>10</v>
      </c>
      <c r="M26" s="671" t="s">
        <v>21</v>
      </c>
      <c r="N26" s="671"/>
      <c r="O26" s="673" t="s">
        <v>10</v>
      </c>
      <c r="P26" s="671" t="s">
        <v>22</v>
      </c>
      <c r="Q26" s="680"/>
      <c r="R26" s="680"/>
      <c r="S26" s="680"/>
      <c r="T26" s="680"/>
      <c r="U26" s="704"/>
      <c r="V26" s="704"/>
      <c r="W26" s="704"/>
      <c r="X26" s="705"/>
      <c r="Y26" s="681"/>
      <c r="Z26" s="677"/>
      <c r="AA26" s="677"/>
      <c r="AB26" s="678"/>
      <c r="AC26" s="681"/>
      <c r="AD26" s="677"/>
      <c r="AE26" s="677"/>
      <c r="AF26" s="678"/>
    </row>
    <row r="27" spans="1:32" ht="18.75" customHeight="1" x14ac:dyDescent="0.4">
      <c r="A27" s="662"/>
      <c r="B27" s="663"/>
      <c r="C27" s="664"/>
      <c r="D27" s="665"/>
      <c r="E27" s="666"/>
      <c r="F27" s="667"/>
      <c r="G27" s="668"/>
      <c r="H27" s="669" t="s">
        <v>25</v>
      </c>
      <c r="I27" s="670" t="s">
        <v>10</v>
      </c>
      <c r="J27" s="671" t="s">
        <v>11</v>
      </c>
      <c r="K27" s="671"/>
      <c r="L27" s="673" t="s">
        <v>10</v>
      </c>
      <c r="M27" s="671" t="s">
        <v>26</v>
      </c>
      <c r="N27" s="671"/>
      <c r="O27" s="673" t="s">
        <v>10</v>
      </c>
      <c r="P27" s="671" t="s">
        <v>27</v>
      </c>
      <c r="Q27" s="693"/>
      <c r="R27" s="673" t="s">
        <v>10</v>
      </c>
      <c r="S27" s="671" t="s">
        <v>61</v>
      </c>
      <c r="T27" s="693"/>
      <c r="U27" s="693"/>
      <c r="V27" s="693"/>
      <c r="W27" s="693"/>
      <c r="X27" s="694"/>
      <c r="Y27" s="681"/>
      <c r="Z27" s="677"/>
      <c r="AA27" s="677"/>
      <c r="AB27" s="678"/>
      <c r="AC27" s="681"/>
      <c r="AD27" s="677"/>
      <c r="AE27" s="677"/>
      <c r="AF27" s="678"/>
    </row>
    <row r="28" spans="1:32" s="721" customFormat="1" ht="18.75" customHeight="1" x14ac:dyDescent="0.4">
      <c r="A28" s="711"/>
      <c r="B28" s="712"/>
      <c r="C28" s="713"/>
      <c r="D28" s="714"/>
      <c r="E28" s="715"/>
      <c r="F28" s="716"/>
      <c r="G28" s="717"/>
      <c r="H28" s="722" t="s">
        <v>1084</v>
      </c>
      <c r="I28" s="723" t="s">
        <v>10</v>
      </c>
      <c r="J28" s="724" t="s">
        <v>11</v>
      </c>
      <c r="K28" s="724"/>
      <c r="L28" s="725" t="s">
        <v>10</v>
      </c>
      <c r="M28" s="724" t="s">
        <v>1085</v>
      </c>
      <c r="N28" s="726"/>
      <c r="O28" s="725" t="s">
        <v>10</v>
      </c>
      <c r="P28" s="727" t="s">
        <v>1088</v>
      </c>
      <c r="Q28" s="728"/>
      <c r="R28" s="725" t="s">
        <v>10</v>
      </c>
      <c r="S28" s="724" t="s">
        <v>1086</v>
      </c>
      <c r="T28" s="728"/>
      <c r="U28" s="725" t="s">
        <v>10</v>
      </c>
      <c r="V28" s="724" t="s">
        <v>1087</v>
      </c>
      <c r="W28" s="729"/>
      <c r="X28" s="730"/>
      <c r="Y28" s="718"/>
      <c r="Z28" s="718"/>
      <c r="AA28" s="718"/>
      <c r="AB28" s="719"/>
      <c r="AC28" s="720"/>
      <c r="AD28" s="718"/>
      <c r="AE28" s="718"/>
      <c r="AF28" s="719"/>
    </row>
    <row r="29" spans="1:32" ht="18.75" customHeight="1" x14ac:dyDescent="0.4">
      <c r="A29" s="644"/>
      <c r="B29" s="645"/>
      <c r="C29" s="646"/>
      <c r="D29" s="647"/>
      <c r="E29" s="648"/>
      <c r="F29" s="649"/>
      <c r="G29" s="650"/>
      <c r="H29" s="651" t="s">
        <v>37</v>
      </c>
      <c r="I29" s="652" t="s">
        <v>10</v>
      </c>
      <c r="J29" s="653" t="s">
        <v>38</v>
      </c>
      <c r="K29" s="654"/>
      <c r="L29" s="655"/>
      <c r="M29" s="656" t="s">
        <v>10</v>
      </c>
      <c r="N29" s="653" t="s">
        <v>39</v>
      </c>
      <c r="O29" s="657"/>
      <c r="P29" s="657"/>
      <c r="Q29" s="657"/>
      <c r="R29" s="657"/>
      <c r="S29" s="657"/>
      <c r="T29" s="657"/>
      <c r="U29" s="657"/>
      <c r="V29" s="657"/>
      <c r="W29" s="657"/>
      <c r="X29" s="658"/>
      <c r="Y29" s="659" t="s">
        <v>10</v>
      </c>
      <c r="Z29" s="660" t="s">
        <v>12</v>
      </c>
      <c r="AA29" s="660"/>
      <c r="AB29" s="661"/>
      <c r="AC29" s="659" t="s">
        <v>10</v>
      </c>
      <c r="AD29" s="660" t="s">
        <v>12</v>
      </c>
      <c r="AE29" s="660"/>
      <c r="AF29" s="661"/>
    </row>
    <row r="30" spans="1:32" ht="18.75" customHeight="1" x14ac:dyDescent="0.4">
      <c r="A30" s="662"/>
      <c r="B30" s="663"/>
      <c r="C30" s="664"/>
      <c r="D30" s="665"/>
      <c r="E30" s="666"/>
      <c r="F30" s="667"/>
      <c r="G30" s="668"/>
      <c r="H30" s="669" t="s">
        <v>9</v>
      </c>
      <c r="I30" s="670" t="s">
        <v>10</v>
      </c>
      <c r="J30" s="671" t="s">
        <v>11</v>
      </c>
      <c r="K30" s="671"/>
      <c r="L30" s="672"/>
      <c r="M30" s="673" t="s">
        <v>10</v>
      </c>
      <c r="N30" s="671" t="s">
        <v>40</v>
      </c>
      <c r="O30" s="671"/>
      <c r="P30" s="672"/>
      <c r="Q30" s="674"/>
      <c r="R30" s="674"/>
      <c r="S30" s="674"/>
      <c r="T30" s="674"/>
      <c r="U30" s="674"/>
      <c r="V30" s="674"/>
      <c r="W30" s="674"/>
      <c r="X30" s="675"/>
      <c r="Y30" s="676" t="s">
        <v>10</v>
      </c>
      <c r="Z30" s="707" t="s">
        <v>16</v>
      </c>
      <c r="AA30" s="706"/>
      <c r="AB30" s="678"/>
      <c r="AC30" s="676" t="s">
        <v>10</v>
      </c>
      <c r="AD30" s="707" t="s">
        <v>16</v>
      </c>
      <c r="AE30" s="706"/>
      <c r="AF30" s="678"/>
    </row>
    <row r="31" spans="1:32" s="721" customFormat="1" ht="19.5" customHeight="1" x14ac:dyDescent="0.4">
      <c r="A31" s="711"/>
      <c r="B31" s="712"/>
      <c r="C31" s="713"/>
      <c r="D31" s="714"/>
      <c r="E31" s="715"/>
      <c r="F31" s="716"/>
      <c r="G31" s="717"/>
      <c r="H31" s="685" t="s">
        <v>41</v>
      </c>
      <c r="I31" s="670" t="s">
        <v>10</v>
      </c>
      <c r="J31" s="671" t="s">
        <v>14</v>
      </c>
      <c r="K31" s="674"/>
      <c r="L31" s="672"/>
      <c r="M31" s="673" t="s">
        <v>10</v>
      </c>
      <c r="N31" s="671" t="s">
        <v>1089</v>
      </c>
      <c r="O31" s="673"/>
      <c r="P31" s="671"/>
      <c r="Q31" s="680"/>
      <c r="R31" s="680"/>
      <c r="S31" s="680"/>
      <c r="T31" s="680"/>
      <c r="U31" s="680"/>
      <c r="V31" s="680"/>
      <c r="W31" s="680"/>
      <c r="X31" s="686"/>
      <c r="Y31" s="708"/>
      <c r="Z31" s="750"/>
      <c r="AA31" s="718"/>
      <c r="AB31" s="719"/>
      <c r="AC31" s="708"/>
      <c r="AD31" s="750"/>
      <c r="AE31" s="718"/>
      <c r="AF31" s="719"/>
    </row>
    <row r="32" spans="1:32" ht="19.5" customHeight="1" x14ac:dyDescent="0.4">
      <c r="A32" s="662"/>
      <c r="B32" s="663"/>
      <c r="C32" s="682"/>
      <c r="D32" s="683"/>
      <c r="E32" s="666"/>
      <c r="F32" s="665"/>
      <c r="G32" s="684"/>
      <c r="H32" s="685" t="s">
        <v>13</v>
      </c>
      <c r="I32" s="670" t="s">
        <v>10</v>
      </c>
      <c r="J32" s="671" t="s">
        <v>14</v>
      </c>
      <c r="K32" s="674"/>
      <c r="L32" s="672"/>
      <c r="M32" s="673" t="s">
        <v>10</v>
      </c>
      <c r="N32" s="671" t="s">
        <v>15</v>
      </c>
      <c r="O32" s="673"/>
      <c r="P32" s="671"/>
      <c r="Q32" s="680"/>
      <c r="R32" s="680"/>
      <c r="S32" s="680"/>
      <c r="T32" s="680"/>
      <c r="U32" s="680"/>
      <c r="V32" s="680"/>
      <c r="W32" s="680"/>
      <c r="X32" s="686"/>
      <c r="Y32" s="706"/>
      <c r="Z32" s="706"/>
      <c r="AA32" s="706"/>
      <c r="AB32" s="678"/>
      <c r="AC32" s="681"/>
      <c r="AD32" s="706"/>
      <c r="AE32" s="706"/>
      <c r="AF32" s="678"/>
    </row>
    <row r="33" spans="1:32" ht="18.75" customHeight="1" x14ac:dyDescent="0.4">
      <c r="A33" s="662"/>
      <c r="B33" s="663"/>
      <c r="C33" s="682"/>
      <c r="D33" s="683"/>
      <c r="E33" s="666"/>
      <c r="F33" s="665"/>
      <c r="G33" s="684"/>
      <c r="H33" s="685" t="s">
        <v>17</v>
      </c>
      <c r="I33" s="670" t="s">
        <v>10</v>
      </c>
      <c r="J33" s="671" t="s">
        <v>14</v>
      </c>
      <c r="K33" s="674"/>
      <c r="L33" s="672"/>
      <c r="M33" s="673" t="s">
        <v>10</v>
      </c>
      <c r="N33" s="671" t="s">
        <v>15</v>
      </c>
      <c r="O33" s="673"/>
      <c r="P33" s="671"/>
      <c r="Q33" s="680"/>
      <c r="R33" s="680"/>
      <c r="S33" s="680"/>
      <c r="T33" s="680"/>
      <c r="U33" s="680"/>
      <c r="V33" s="680"/>
      <c r="W33" s="680"/>
      <c r="X33" s="686"/>
      <c r="Y33" s="677"/>
      <c r="Z33" s="677"/>
      <c r="AA33" s="677"/>
      <c r="AB33" s="678"/>
      <c r="AC33" s="681"/>
      <c r="AD33" s="677"/>
      <c r="AE33" s="677"/>
      <c r="AF33" s="678"/>
    </row>
    <row r="34" spans="1:32" ht="19.5" customHeight="1" x14ac:dyDescent="0.4">
      <c r="A34" s="676" t="s">
        <v>10</v>
      </c>
      <c r="B34" s="663">
        <v>38</v>
      </c>
      <c r="C34" s="664" t="s">
        <v>47</v>
      </c>
      <c r="D34" s="676" t="s">
        <v>10</v>
      </c>
      <c r="E34" s="666" t="s">
        <v>48</v>
      </c>
      <c r="F34" s="667"/>
      <c r="G34" s="668"/>
      <c r="H34" s="872" t="s">
        <v>43</v>
      </c>
      <c r="I34" s="873" t="s">
        <v>10</v>
      </c>
      <c r="J34" s="871" t="s">
        <v>11</v>
      </c>
      <c r="K34" s="871"/>
      <c r="L34" s="873" t="s">
        <v>10</v>
      </c>
      <c r="M34" s="871" t="s">
        <v>18</v>
      </c>
      <c r="N34" s="871"/>
      <c r="O34" s="687"/>
      <c r="P34" s="687"/>
      <c r="Q34" s="687"/>
      <c r="R34" s="687"/>
      <c r="S34" s="687"/>
      <c r="T34" s="687"/>
      <c r="U34" s="687"/>
      <c r="V34" s="687"/>
      <c r="W34" s="687"/>
      <c r="X34" s="688"/>
      <c r="Y34" s="681"/>
      <c r="Z34" s="677"/>
      <c r="AA34" s="677"/>
      <c r="AB34" s="678"/>
      <c r="AC34" s="681"/>
      <c r="AD34" s="677"/>
      <c r="AE34" s="677"/>
      <c r="AF34" s="678"/>
    </row>
    <row r="35" spans="1:32" ht="19.5" customHeight="1" x14ac:dyDescent="0.4">
      <c r="A35" s="662"/>
      <c r="B35" s="663"/>
      <c r="C35" s="664" t="s">
        <v>51</v>
      </c>
      <c r="D35" s="676" t="s">
        <v>10</v>
      </c>
      <c r="E35" s="666" t="s">
        <v>52</v>
      </c>
      <c r="F35" s="667"/>
      <c r="G35" s="668"/>
      <c r="H35" s="872"/>
      <c r="I35" s="873"/>
      <c r="J35" s="871"/>
      <c r="K35" s="871"/>
      <c r="L35" s="873"/>
      <c r="M35" s="871"/>
      <c r="N35" s="871"/>
      <c r="O35" s="689"/>
      <c r="P35" s="689"/>
      <c r="Q35" s="689"/>
      <c r="R35" s="689"/>
      <c r="S35" s="689"/>
      <c r="T35" s="689"/>
      <c r="U35" s="689"/>
      <c r="V35" s="689"/>
      <c r="W35" s="689"/>
      <c r="X35" s="690"/>
      <c r="Y35" s="681"/>
      <c r="Z35" s="677"/>
      <c r="AA35" s="677"/>
      <c r="AB35" s="678"/>
      <c r="AC35" s="681"/>
      <c r="AD35" s="677"/>
      <c r="AE35" s="677"/>
      <c r="AF35" s="678"/>
    </row>
    <row r="36" spans="1:32" ht="18.75" customHeight="1" x14ac:dyDescent="0.4">
      <c r="A36" s="662"/>
      <c r="B36" s="663"/>
      <c r="C36" s="664" t="s">
        <v>64</v>
      </c>
      <c r="D36" s="676" t="s">
        <v>10</v>
      </c>
      <c r="E36" s="666" t="s">
        <v>54</v>
      </c>
      <c r="F36" s="667"/>
      <c r="G36" s="668"/>
      <c r="H36" s="669" t="s">
        <v>44</v>
      </c>
      <c r="I36" s="691" t="s">
        <v>10</v>
      </c>
      <c r="J36" s="671" t="s">
        <v>11</v>
      </c>
      <c r="K36" s="671"/>
      <c r="L36" s="673" t="s">
        <v>10</v>
      </c>
      <c r="M36" s="671" t="s">
        <v>21</v>
      </c>
      <c r="N36" s="671"/>
      <c r="O36" s="692" t="s">
        <v>10</v>
      </c>
      <c r="P36" s="671" t="s">
        <v>22</v>
      </c>
      <c r="Q36" s="693"/>
      <c r="R36" s="693"/>
      <c r="S36" s="693"/>
      <c r="T36" s="693"/>
      <c r="U36" s="693"/>
      <c r="V36" s="693"/>
      <c r="W36" s="693"/>
      <c r="X36" s="694"/>
      <c r="Y36" s="681"/>
      <c r="Z36" s="677"/>
      <c r="AA36" s="677"/>
      <c r="AB36" s="678"/>
      <c r="AC36" s="681"/>
      <c r="AD36" s="677"/>
      <c r="AE36" s="677"/>
      <c r="AF36" s="678"/>
    </row>
    <row r="37" spans="1:32" ht="18.75" customHeight="1" x14ac:dyDescent="0.4">
      <c r="A37" s="662"/>
      <c r="B37" s="663"/>
      <c r="C37" s="697"/>
      <c r="D37" s="676" t="s">
        <v>10</v>
      </c>
      <c r="E37" s="666" t="s">
        <v>56</v>
      </c>
      <c r="F37" s="667"/>
      <c r="G37" s="668"/>
      <c r="H37" s="669" t="s">
        <v>23</v>
      </c>
      <c r="I37" s="670" t="s">
        <v>10</v>
      </c>
      <c r="J37" s="671" t="s">
        <v>11</v>
      </c>
      <c r="K37" s="674"/>
      <c r="L37" s="673" t="s">
        <v>10</v>
      </c>
      <c r="M37" s="671" t="s">
        <v>18</v>
      </c>
      <c r="N37" s="693"/>
      <c r="O37" s="693"/>
      <c r="P37" s="693"/>
      <c r="Q37" s="693"/>
      <c r="R37" s="693"/>
      <c r="S37" s="693"/>
      <c r="T37" s="693"/>
      <c r="U37" s="693"/>
      <c r="V37" s="693"/>
      <c r="W37" s="693"/>
      <c r="X37" s="694"/>
      <c r="Y37" s="681"/>
      <c r="Z37" s="677"/>
      <c r="AA37" s="677"/>
      <c r="AB37" s="678"/>
      <c r="AC37" s="681"/>
      <c r="AD37" s="677"/>
      <c r="AE37" s="677"/>
      <c r="AF37" s="678"/>
    </row>
    <row r="38" spans="1:32" ht="18.75" customHeight="1" x14ac:dyDescent="0.4">
      <c r="A38" s="662"/>
      <c r="B38" s="663"/>
      <c r="C38" s="664"/>
      <c r="D38" s="683"/>
      <c r="E38" s="666"/>
      <c r="F38" s="667"/>
      <c r="G38" s="668"/>
      <c r="H38" s="669" t="s">
        <v>49</v>
      </c>
      <c r="I38" s="691" t="s">
        <v>10</v>
      </c>
      <c r="J38" s="671" t="s">
        <v>11</v>
      </c>
      <c r="K38" s="671"/>
      <c r="L38" s="673" t="s">
        <v>10</v>
      </c>
      <c r="M38" s="671" t="s">
        <v>50</v>
      </c>
      <c r="N38" s="671"/>
      <c r="O38" s="692"/>
      <c r="P38" s="692" t="s">
        <v>10</v>
      </c>
      <c r="Q38" s="671" t="s">
        <v>62</v>
      </c>
      <c r="R38" s="692"/>
      <c r="S38" s="671"/>
      <c r="T38" s="692" t="s">
        <v>10</v>
      </c>
      <c r="U38" s="671" t="s">
        <v>63</v>
      </c>
      <c r="V38" s="693"/>
      <c r="W38" s="693"/>
      <c r="X38" s="694"/>
      <c r="Y38" s="681"/>
      <c r="Z38" s="677"/>
      <c r="AA38" s="677"/>
      <c r="AB38" s="678"/>
      <c r="AC38" s="681"/>
      <c r="AD38" s="677"/>
      <c r="AE38" s="677"/>
      <c r="AF38" s="678"/>
    </row>
    <row r="39" spans="1:32" ht="18.75" customHeight="1" x14ac:dyDescent="0.4">
      <c r="A39" s="662"/>
      <c r="B39" s="663"/>
      <c r="C39" s="664"/>
      <c r="D39" s="683"/>
      <c r="E39" s="666"/>
      <c r="F39" s="667"/>
      <c r="G39" s="668"/>
      <c r="H39" s="669" t="s">
        <v>53</v>
      </c>
      <c r="I39" s="691" t="s">
        <v>10</v>
      </c>
      <c r="J39" s="671" t="s">
        <v>11</v>
      </c>
      <c r="K39" s="671"/>
      <c r="L39" s="673" t="s">
        <v>10</v>
      </c>
      <c r="M39" s="689" t="s">
        <v>18</v>
      </c>
      <c r="N39" s="671"/>
      <c r="O39" s="692"/>
      <c r="P39" s="692"/>
      <c r="Q39" s="692"/>
      <c r="R39" s="692"/>
      <c r="S39" s="692"/>
      <c r="T39" s="692"/>
      <c r="U39" s="692"/>
      <c r="V39" s="692"/>
      <c r="W39" s="692"/>
      <c r="X39" s="694"/>
      <c r="Y39" s="681"/>
      <c r="Z39" s="677"/>
      <c r="AA39" s="677"/>
      <c r="AB39" s="678"/>
      <c r="AC39" s="681"/>
      <c r="AD39" s="677"/>
      <c r="AE39" s="677"/>
      <c r="AF39" s="678"/>
    </row>
    <row r="40" spans="1:32" ht="18.75" customHeight="1" x14ac:dyDescent="0.4">
      <c r="A40" s="662"/>
      <c r="B40" s="663"/>
      <c r="C40" s="664"/>
      <c r="D40" s="683"/>
      <c r="E40" s="666"/>
      <c r="F40" s="665"/>
      <c r="G40" s="666"/>
      <c r="H40" s="695" t="s">
        <v>58</v>
      </c>
      <c r="I40" s="670" t="s">
        <v>10</v>
      </c>
      <c r="J40" s="671" t="s">
        <v>11</v>
      </c>
      <c r="K40" s="671"/>
      <c r="L40" s="673" t="s">
        <v>10</v>
      </c>
      <c r="M40" s="689" t="s">
        <v>18</v>
      </c>
      <c r="N40" s="671"/>
      <c r="O40" s="671"/>
      <c r="P40" s="671"/>
      <c r="Q40" s="674"/>
      <c r="R40" s="674"/>
      <c r="S40" s="674"/>
      <c r="T40" s="674"/>
      <c r="U40" s="674"/>
      <c r="V40" s="674"/>
      <c r="W40" s="674"/>
      <c r="X40" s="675"/>
      <c r="Y40" s="681"/>
      <c r="Z40" s="677"/>
      <c r="AA40" s="677"/>
      <c r="AB40" s="678"/>
      <c r="AC40" s="681"/>
      <c r="AD40" s="677"/>
      <c r="AE40" s="677"/>
      <c r="AF40" s="678"/>
    </row>
    <row r="41" spans="1:32" ht="18.75" customHeight="1" x14ac:dyDescent="0.4">
      <c r="A41" s="662"/>
      <c r="B41" s="663"/>
      <c r="C41" s="664"/>
      <c r="D41" s="683"/>
      <c r="E41" s="666"/>
      <c r="F41" s="665"/>
      <c r="G41" s="666"/>
      <c r="H41" s="695" t="s">
        <v>59</v>
      </c>
      <c r="I41" s="670" t="s">
        <v>10</v>
      </c>
      <c r="J41" s="671" t="s">
        <v>11</v>
      </c>
      <c r="K41" s="671"/>
      <c r="L41" s="673" t="s">
        <v>10</v>
      </c>
      <c r="M41" s="689" t="s">
        <v>18</v>
      </c>
      <c r="N41" s="671"/>
      <c r="O41" s="671"/>
      <c r="P41" s="671"/>
      <c r="Q41" s="674"/>
      <c r="R41" s="674"/>
      <c r="S41" s="674"/>
      <c r="T41" s="674"/>
      <c r="U41" s="674"/>
      <c r="V41" s="674"/>
      <c r="W41" s="674"/>
      <c r="X41" s="675"/>
      <c r="Y41" s="681"/>
      <c r="Z41" s="677"/>
      <c r="AA41" s="677"/>
      <c r="AB41" s="678"/>
      <c r="AC41" s="681"/>
      <c r="AD41" s="677"/>
      <c r="AE41" s="677"/>
      <c r="AF41" s="678"/>
    </row>
    <row r="42" spans="1:32" ht="18.75" customHeight="1" x14ac:dyDescent="0.4">
      <c r="A42" s="662"/>
      <c r="B42" s="663"/>
      <c r="C42" s="664"/>
      <c r="D42" s="683"/>
      <c r="E42" s="666"/>
      <c r="F42" s="667"/>
      <c r="G42" s="668"/>
      <c r="H42" s="703" t="s">
        <v>60</v>
      </c>
      <c r="I42" s="670" t="s">
        <v>10</v>
      </c>
      <c r="J42" s="671" t="s">
        <v>11</v>
      </c>
      <c r="K42" s="671"/>
      <c r="L42" s="673" t="s">
        <v>10</v>
      </c>
      <c r="M42" s="671" t="s">
        <v>21</v>
      </c>
      <c r="N42" s="671"/>
      <c r="O42" s="673" t="s">
        <v>10</v>
      </c>
      <c r="P42" s="671" t="s">
        <v>22</v>
      </c>
      <c r="Q42" s="680"/>
      <c r="R42" s="680"/>
      <c r="S42" s="680"/>
      <c r="T42" s="680"/>
      <c r="U42" s="704"/>
      <c r="V42" s="704"/>
      <c r="W42" s="704"/>
      <c r="X42" s="705"/>
      <c r="Y42" s="681"/>
      <c r="Z42" s="677"/>
      <c r="AA42" s="677"/>
      <c r="AB42" s="678"/>
      <c r="AC42" s="681"/>
      <c r="AD42" s="677"/>
      <c r="AE42" s="677"/>
      <c r="AF42" s="678"/>
    </row>
    <row r="43" spans="1:32" ht="18.75" customHeight="1" x14ac:dyDescent="0.4">
      <c r="A43" s="662"/>
      <c r="B43" s="663"/>
      <c r="C43" s="664"/>
      <c r="D43" s="683"/>
      <c r="E43" s="666"/>
      <c r="F43" s="667"/>
      <c r="G43" s="668"/>
      <c r="H43" s="669" t="s">
        <v>25</v>
      </c>
      <c r="I43" s="670" t="s">
        <v>10</v>
      </c>
      <c r="J43" s="671" t="s">
        <v>11</v>
      </c>
      <c r="K43" s="671"/>
      <c r="L43" s="673" t="s">
        <v>10</v>
      </c>
      <c r="M43" s="671" t="s">
        <v>26</v>
      </c>
      <c r="N43" s="671"/>
      <c r="O43" s="673" t="s">
        <v>10</v>
      </c>
      <c r="P43" s="671" t="s">
        <v>27</v>
      </c>
      <c r="Q43" s="693"/>
      <c r="R43" s="673" t="s">
        <v>10</v>
      </c>
      <c r="S43" s="671" t="s">
        <v>61</v>
      </c>
      <c r="T43" s="693"/>
      <c r="U43" s="693"/>
      <c r="V43" s="693"/>
      <c r="W43" s="693"/>
      <c r="X43" s="694"/>
      <c r="Y43" s="681"/>
      <c r="Z43" s="677"/>
      <c r="AA43" s="677"/>
      <c r="AB43" s="678"/>
      <c r="AC43" s="681"/>
      <c r="AD43" s="677"/>
      <c r="AE43" s="677"/>
      <c r="AF43" s="678"/>
    </row>
    <row r="44" spans="1:32" s="721" customFormat="1" ht="18.75" customHeight="1" x14ac:dyDescent="0.4">
      <c r="A44" s="731"/>
      <c r="B44" s="732"/>
      <c r="C44" s="733"/>
      <c r="D44" s="734"/>
      <c r="E44" s="735"/>
      <c r="F44" s="736"/>
      <c r="G44" s="737"/>
      <c r="H44" s="722" t="s">
        <v>1084</v>
      </c>
      <c r="I44" s="723" t="s">
        <v>10</v>
      </c>
      <c r="J44" s="724" t="s">
        <v>11</v>
      </c>
      <c r="K44" s="724"/>
      <c r="L44" s="725" t="s">
        <v>10</v>
      </c>
      <c r="M44" s="724" t="s">
        <v>1085</v>
      </c>
      <c r="N44" s="726"/>
      <c r="O44" s="725" t="s">
        <v>10</v>
      </c>
      <c r="P44" s="727" t="s">
        <v>1088</v>
      </c>
      <c r="Q44" s="728"/>
      <c r="R44" s="725" t="s">
        <v>10</v>
      </c>
      <c r="S44" s="724" t="s">
        <v>1086</v>
      </c>
      <c r="T44" s="728"/>
      <c r="U44" s="725" t="s">
        <v>10</v>
      </c>
      <c r="V44" s="724" t="s">
        <v>1087</v>
      </c>
      <c r="W44" s="729"/>
      <c r="X44" s="730"/>
      <c r="Y44" s="718"/>
      <c r="Z44" s="718"/>
      <c r="AA44" s="718"/>
      <c r="AB44" s="719"/>
      <c r="AC44" s="720"/>
      <c r="AD44" s="718"/>
      <c r="AE44" s="718"/>
      <c r="AF44" s="719"/>
    </row>
    <row r="45" spans="1:32" ht="18.75" customHeight="1" x14ac:dyDescent="0.4">
      <c r="A45" s="662"/>
      <c r="B45" s="663"/>
      <c r="C45" s="664"/>
      <c r="D45" s="665"/>
      <c r="E45" s="666"/>
      <c r="F45" s="665"/>
      <c r="G45" s="668"/>
      <c r="H45" s="651" t="s">
        <v>37</v>
      </c>
      <c r="I45" s="652" t="s">
        <v>10</v>
      </c>
      <c r="J45" s="653" t="s">
        <v>38</v>
      </c>
      <c r="K45" s="654"/>
      <c r="L45" s="655"/>
      <c r="M45" s="656" t="s">
        <v>10</v>
      </c>
      <c r="N45" s="653" t="s">
        <v>39</v>
      </c>
      <c r="O45" s="657"/>
      <c r="P45" s="657"/>
      <c r="Q45" s="657"/>
      <c r="R45" s="657"/>
      <c r="S45" s="657"/>
      <c r="T45" s="657"/>
      <c r="U45" s="657"/>
      <c r="V45" s="657"/>
      <c r="W45" s="657"/>
      <c r="X45" s="658"/>
      <c r="Y45" s="659" t="s">
        <v>10</v>
      </c>
      <c r="Z45" s="660" t="s">
        <v>12</v>
      </c>
      <c r="AA45" s="660"/>
      <c r="AB45" s="661"/>
      <c r="AC45" s="659" t="s">
        <v>10</v>
      </c>
      <c r="AD45" s="660" t="s">
        <v>12</v>
      </c>
      <c r="AE45" s="660"/>
      <c r="AF45" s="661"/>
    </row>
    <row r="46" spans="1:32" ht="19.5" customHeight="1" x14ac:dyDescent="0.4">
      <c r="A46" s="662"/>
      <c r="B46" s="663"/>
      <c r="C46" s="664"/>
      <c r="D46" s="665"/>
      <c r="E46" s="666"/>
      <c r="F46" s="665"/>
      <c r="G46" s="668"/>
      <c r="H46" s="669" t="s">
        <v>9</v>
      </c>
      <c r="I46" s="670" t="s">
        <v>10</v>
      </c>
      <c r="J46" s="671" t="s">
        <v>11</v>
      </c>
      <c r="K46" s="671"/>
      <c r="L46" s="672"/>
      <c r="M46" s="673" t="s">
        <v>10</v>
      </c>
      <c r="N46" s="671" t="s">
        <v>40</v>
      </c>
      <c r="O46" s="671"/>
      <c r="P46" s="672"/>
      <c r="Q46" s="674"/>
      <c r="R46" s="674"/>
      <c r="S46" s="674"/>
      <c r="T46" s="674"/>
      <c r="U46" s="674"/>
      <c r="V46" s="674"/>
      <c r="W46" s="674"/>
      <c r="X46" s="675"/>
      <c r="Y46" s="676" t="s">
        <v>10</v>
      </c>
      <c r="Z46" s="10" t="s">
        <v>16</v>
      </c>
      <c r="AA46" s="677"/>
      <c r="AB46" s="678"/>
      <c r="AC46" s="676" t="s">
        <v>10</v>
      </c>
      <c r="AD46" s="10" t="s">
        <v>16</v>
      </c>
      <c r="AE46" s="677"/>
      <c r="AF46" s="678"/>
    </row>
    <row r="47" spans="1:32" ht="19.5" customHeight="1" x14ac:dyDescent="0.4">
      <c r="A47" s="662"/>
      <c r="B47" s="663"/>
      <c r="C47" s="664"/>
      <c r="D47" s="665"/>
      <c r="E47" s="666"/>
      <c r="F47" s="665"/>
      <c r="G47" s="668"/>
      <c r="H47" s="679" t="s">
        <v>41</v>
      </c>
      <c r="I47" s="670" t="s">
        <v>10</v>
      </c>
      <c r="J47" s="671" t="s">
        <v>14</v>
      </c>
      <c r="K47" s="674"/>
      <c r="L47" s="672"/>
      <c r="M47" s="673" t="s">
        <v>10</v>
      </c>
      <c r="N47" s="671" t="s">
        <v>42</v>
      </c>
      <c r="O47" s="680"/>
      <c r="P47" s="680"/>
      <c r="Q47" s="674"/>
      <c r="R47" s="674"/>
      <c r="S47" s="674"/>
      <c r="T47" s="674"/>
      <c r="U47" s="674"/>
      <c r="V47" s="674"/>
      <c r="W47" s="674"/>
      <c r="X47" s="675"/>
      <c r="Y47" s="681"/>
      <c r="Z47" s="677"/>
      <c r="AA47" s="677"/>
      <c r="AB47" s="678"/>
      <c r="AC47" s="681"/>
      <c r="AD47" s="677"/>
      <c r="AE47" s="677"/>
      <c r="AF47" s="678"/>
    </row>
    <row r="48" spans="1:32" ht="18.75" customHeight="1" x14ac:dyDescent="0.4">
      <c r="A48" s="662"/>
      <c r="B48" s="663"/>
      <c r="C48" s="682"/>
      <c r="D48" s="683"/>
      <c r="E48" s="666"/>
      <c r="F48" s="665"/>
      <c r="G48" s="684"/>
      <c r="H48" s="685" t="s">
        <v>13</v>
      </c>
      <c r="I48" s="670" t="s">
        <v>10</v>
      </c>
      <c r="J48" s="671" t="s">
        <v>14</v>
      </c>
      <c r="K48" s="674"/>
      <c r="L48" s="672"/>
      <c r="M48" s="673" t="s">
        <v>10</v>
      </c>
      <c r="N48" s="671" t="s">
        <v>15</v>
      </c>
      <c r="O48" s="673"/>
      <c r="P48" s="671"/>
      <c r="Q48" s="680"/>
      <c r="R48" s="680"/>
      <c r="S48" s="680"/>
      <c r="T48" s="680"/>
      <c r="U48" s="680"/>
      <c r="V48" s="680"/>
      <c r="W48" s="680"/>
      <c r="X48" s="686"/>
      <c r="Y48" s="677"/>
      <c r="Z48" s="677"/>
      <c r="AA48" s="677"/>
      <c r="AB48" s="678"/>
      <c r="AC48" s="681"/>
      <c r="AD48" s="677"/>
      <c r="AE48" s="677"/>
      <c r="AF48" s="678"/>
    </row>
    <row r="49" spans="1:32" ht="18.75" customHeight="1" x14ac:dyDescent="0.4">
      <c r="A49" s="662"/>
      <c r="B49" s="663"/>
      <c r="C49" s="682"/>
      <c r="D49" s="683"/>
      <c r="E49" s="666"/>
      <c r="F49" s="665"/>
      <c r="G49" s="684"/>
      <c r="H49" s="685" t="s">
        <v>17</v>
      </c>
      <c r="I49" s="670" t="s">
        <v>10</v>
      </c>
      <c r="J49" s="671" t="s">
        <v>14</v>
      </c>
      <c r="K49" s="674"/>
      <c r="L49" s="672"/>
      <c r="M49" s="673" t="s">
        <v>10</v>
      </c>
      <c r="N49" s="671" t="s">
        <v>15</v>
      </c>
      <c r="O49" s="673"/>
      <c r="P49" s="671"/>
      <c r="Q49" s="680"/>
      <c r="R49" s="680"/>
      <c r="S49" s="680"/>
      <c r="T49" s="680"/>
      <c r="U49" s="680"/>
      <c r="V49" s="680"/>
      <c r="W49" s="680"/>
      <c r="X49" s="686"/>
      <c r="Y49" s="677"/>
      <c r="Z49" s="677"/>
      <c r="AA49" s="677"/>
      <c r="AB49" s="678"/>
      <c r="AC49" s="681"/>
      <c r="AD49" s="677"/>
      <c r="AE49" s="677"/>
      <c r="AF49" s="678"/>
    </row>
    <row r="50" spans="1:32" ht="18.75" customHeight="1" x14ac:dyDescent="0.4">
      <c r="A50" s="662"/>
      <c r="B50" s="663"/>
      <c r="C50" s="664"/>
      <c r="D50" s="665"/>
      <c r="E50" s="666"/>
      <c r="F50" s="665"/>
      <c r="G50" s="668"/>
      <c r="H50" s="872" t="s">
        <v>43</v>
      </c>
      <c r="I50" s="873" t="s">
        <v>10</v>
      </c>
      <c r="J50" s="871" t="s">
        <v>11</v>
      </c>
      <c r="K50" s="871"/>
      <c r="L50" s="873" t="s">
        <v>10</v>
      </c>
      <c r="M50" s="871" t="s">
        <v>18</v>
      </c>
      <c r="N50" s="871"/>
      <c r="O50" s="687"/>
      <c r="P50" s="687"/>
      <c r="Q50" s="687"/>
      <c r="R50" s="687"/>
      <c r="S50" s="687"/>
      <c r="T50" s="687"/>
      <c r="U50" s="687"/>
      <c r="V50" s="687"/>
      <c r="W50" s="687"/>
      <c r="X50" s="688"/>
      <c r="Y50" s="681"/>
      <c r="Z50" s="677"/>
      <c r="AA50" s="677"/>
      <c r="AB50" s="678"/>
      <c r="AC50" s="681"/>
      <c r="AD50" s="677"/>
      <c r="AE50" s="677"/>
      <c r="AF50" s="678"/>
    </row>
    <row r="51" spans="1:32" ht="18.75" customHeight="1" x14ac:dyDescent="0.4">
      <c r="A51" s="662"/>
      <c r="B51" s="663"/>
      <c r="C51" s="664"/>
      <c r="D51" s="665"/>
      <c r="E51" s="666"/>
      <c r="F51" s="665"/>
      <c r="G51" s="668"/>
      <c r="H51" s="872"/>
      <c r="I51" s="873"/>
      <c r="J51" s="871"/>
      <c r="K51" s="871"/>
      <c r="L51" s="873"/>
      <c r="M51" s="871"/>
      <c r="N51" s="871"/>
      <c r="O51" s="689"/>
      <c r="P51" s="689"/>
      <c r="Q51" s="689"/>
      <c r="R51" s="689"/>
      <c r="S51" s="689"/>
      <c r="T51" s="689"/>
      <c r="U51" s="689"/>
      <c r="V51" s="689"/>
      <c r="W51" s="689"/>
      <c r="X51" s="690"/>
      <c r="Y51" s="681"/>
      <c r="Z51" s="677"/>
      <c r="AA51" s="677"/>
      <c r="AB51" s="678"/>
      <c r="AC51" s="681"/>
      <c r="AD51" s="677"/>
      <c r="AE51" s="677"/>
      <c r="AF51" s="678"/>
    </row>
    <row r="52" spans="1:32" ht="18.75" customHeight="1" x14ac:dyDescent="0.4">
      <c r="A52" s="662"/>
      <c r="B52" s="663"/>
      <c r="C52" s="664"/>
      <c r="D52" s="665"/>
      <c r="E52" s="666"/>
      <c r="F52" s="665"/>
      <c r="G52" s="668"/>
      <c r="H52" s="669" t="s">
        <v>44</v>
      </c>
      <c r="I52" s="691" t="s">
        <v>10</v>
      </c>
      <c r="J52" s="671" t="s">
        <v>11</v>
      </c>
      <c r="K52" s="671"/>
      <c r="L52" s="673" t="s">
        <v>10</v>
      </c>
      <c r="M52" s="671" t="s">
        <v>21</v>
      </c>
      <c r="N52" s="671"/>
      <c r="O52" s="692" t="s">
        <v>10</v>
      </c>
      <c r="P52" s="671" t="s">
        <v>22</v>
      </c>
      <c r="Q52" s="693"/>
      <c r="R52" s="693"/>
      <c r="S52" s="693"/>
      <c r="T52" s="693"/>
      <c r="U52" s="693"/>
      <c r="V52" s="693"/>
      <c r="W52" s="693"/>
      <c r="X52" s="694"/>
      <c r="Y52" s="681"/>
      <c r="Z52" s="677"/>
      <c r="AA52" s="677"/>
      <c r="AB52" s="678"/>
      <c r="AC52" s="681"/>
      <c r="AD52" s="677"/>
      <c r="AE52" s="677"/>
      <c r="AF52" s="678"/>
    </row>
    <row r="53" spans="1:32" ht="18.75" customHeight="1" x14ac:dyDescent="0.4">
      <c r="A53" s="676" t="s">
        <v>10</v>
      </c>
      <c r="B53" s="663">
        <v>37</v>
      </c>
      <c r="C53" s="664" t="s">
        <v>65</v>
      </c>
      <c r="D53" s="676" t="s">
        <v>10</v>
      </c>
      <c r="E53" s="666" t="s">
        <v>48</v>
      </c>
      <c r="F53" s="665"/>
      <c r="G53" s="668"/>
      <c r="H53" s="669" t="s">
        <v>23</v>
      </c>
      <c r="I53" s="670" t="s">
        <v>10</v>
      </c>
      <c r="J53" s="671" t="s">
        <v>11</v>
      </c>
      <c r="K53" s="674"/>
      <c r="L53" s="673" t="s">
        <v>10</v>
      </c>
      <c r="M53" s="671" t="s">
        <v>18</v>
      </c>
      <c r="N53" s="693"/>
      <c r="O53" s="693"/>
      <c r="P53" s="693"/>
      <c r="Q53" s="693"/>
      <c r="R53" s="693"/>
      <c r="S53" s="693"/>
      <c r="T53" s="693"/>
      <c r="U53" s="693"/>
      <c r="V53" s="693"/>
      <c r="W53" s="693"/>
      <c r="X53" s="694"/>
      <c r="Y53" s="681"/>
      <c r="Z53" s="677"/>
      <c r="AA53" s="677"/>
      <c r="AB53" s="678"/>
      <c r="AC53" s="681"/>
      <c r="AD53" s="677"/>
      <c r="AE53" s="677"/>
      <c r="AF53" s="678"/>
    </row>
    <row r="54" spans="1:32" ht="18.75" customHeight="1" x14ac:dyDescent="0.4">
      <c r="A54" s="662"/>
      <c r="B54" s="663"/>
      <c r="C54" s="664" t="s">
        <v>51</v>
      </c>
      <c r="D54" s="676" t="s">
        <v>10</v>
      </c>
      <c r="E54" s="666" t="s">
        <v>52</v>
      </c>
      <c r="F54" s="665"/>
      <c r="G54" s="668"/>
      <c r="H54" s="679" t="s">
        <v>66</v>
      </c>
      <c r="I54" s="670" t="s">
        <v>10</v>
      </c>
      <c r="J54" s="671" t="s">
        <v>19</v>
      </c>
      <c r="K54" s="674"/>
      <c r="L54" s="672"/>
      <c r="M54" s="673" t="s">
        <v>10</v>
      </c>
      <c r="N54" s="671" t="s">
        <v>20</v>
      </c>
      <c r="O54" s="680"/>
      <c r="P54" s="680"/>
      <c r="Q54" s="680"/>
      <c r="R54" s="680"/>
      <c r="S54" s="680"/>
      <c r="T54" s="680"/>
      <c r="U54" s="680"/>
      <c r="V54" s="680"/>
      <c r="W54" s="680"/>
      <c r="X54" s="686"/>
      <c r="Y54" s="681"/>
      <c r="Z54" s="677"/>
      <c r="AA54" s="677"/>
      <c r="AB54" s="678"/>
      <c r="AC54" s="681"/>
      <c r="AD54" s="677"/>
      <c r="AE54" s="677"/>
      <c r="AF54" s="678"/>
    </row>
    <row r="55" spans="1:32" ht="18.75" customHeight="1" x14ac:dyDescent="0.4">
      <c r="A55" s="662"/>
      <c r="B55" s="663"/>
      <c r="C55" s="697"/>
      <c r="D55" s="676" t="s">
        <v>10</v>
      </c>
      <c r="E55" s="666" t="s">
        <v>54</v>
      </c>
      <c r="F55" s="665"/>
      <c r="G55" s="668"/>
      <c r="H55" s="669" t="s">
        <v>55</v>
      </c>
      <c r="I55" s="691" t="s">
        <v>10</v>
      </c>
      <c r="J55" s="671" t="s">
        <v>11</v>
      </c>
      <c r="K55" s="671"/>
      <c r="L55" s="673" t="s">
        <v>10</v>
      </c>
      <c r="M55" s="671" t="s">
        <v>21</v>
      </c>
      <c r="N55" s="671"/>
      <c r="O55" s="692" t="s">
        <v>10</v>
      </c>
      <c r="P55" s="671" t="s">
        <v>22</v>
      </c>
      <c r="Q55" s="693"/>
      <c r="R55" s="693"/>
      <c r="S55" s="693"/>
      <c r="T55" s="693"/>
      <c r="U55" s="693"/>
      <c r="V55" s="693"/>
      <c r="W55" s="693"/>
      <c r="X55" s="694"/>
      <c r="Y55" s="681"/>
      <c r="Z55" s="677"/>
      <c r="AA55" s="677"/>
      <c r="AB55" s="678"/>
      <c r="AC55" s="681"/>
      <c r="AD55" s="677"/>
      <c r="AE55" s="677"/>
      <c r="AF55" s="678"/>
    </row>
    <row r="56" spans="1:32" ht="18.75" customHeight="1" x14ac:dyDescent="0.4">
      <c r="A56" s="662"/>
      <c r="B56" s="663"/>
      <c r="C56" s="664"/>
      <c r="D56" s="676" t="s">
        <v>10</v>
      </c>
      <c r="E56" s="666" t="s">
        <v>56</v>
      </c>
      <c r="F56" s="665"/>
      <c r="G56" s="668"/>
      <c r="H56" s="695" t="s">
        <v>57</v>
      </c>
      <c r="I56" s="670" t="s">
        <v>10</v>
      </c>
      <c r="J56" s="671" t="s">
        <v>11</v>
      </c>
      <c r="K56" s="671"/>
      <c r="L56" s="673" t="s">
        <v>10</v>
      </c>
      <c r="M56" s="671" t="s">
        <v>21</v>
      </c>
      <c r="N56" s="671"/>
      <c r="O56" s="673" t="s">
        <v>10</v>
      </c>
      <c r="P56" s="671" t="s">
        <v>22</v>
      </c>
      <c r="Q56" s="674"/>
      <c r="R56" s="674"/>
      <c r="S56" s="674"/>
      <c r="T56" s="674"/>
      <c r="U56" s="674"/>
      <c r="V56" s="674"/>
      <c r="W56" s="674"/>
      <c r="X56" s="675"/>
      <c r="Y56" s="681"/>
      <c r="Z56" s="677"/>
      <c r="AA56" s="677"/>
      <c r="AB56" s="678"/>
      <c r="AC56" s="681"/>
      <c r="AD56" s="677"/>
      <c r="AE56" s="677"/>
      <c r="AF56" s="678"/>
    </row>
    <row r="57" spans="1:32" ht="18.75" customHeight="1" x14ac:dyDescent="0.4">
      <c r="A57" s="662"/>
      <c r="B57" s="663"/>
      <c r="C57" s="664"/>
      <c r="D57" s="665"/>
      <c r="E57" s="666"/>
      <c r="F57" s="665"/>
      <c r="G57" s="668"/>
      <c r="H57" s="696" t="s">
        <v>24</v>
      </c>
      <c r="I57" s="670" t="s">
        <v>10</v>
      </c>
      <c r="J57" s="671" t="s">
        <v>11</v>
      </c>
      <c r="K57" s="674"/>
      <c r="L57" s="673" t="s">
        <v>10</v>
      </c>
      <c r="M57" s="671" t="s">
        <v>18</v>
      </c>
      <c r="N57" s="693"/>
      <c r="O57" s="693"/>
      <c r="P57" s="693"/>
      <c r="Q57" s="693"/>
      <c r="R57" s="693"/>
      <c r="S57" s="693"/>
      <c r="T57" s="693"/>
      <c r="U57" s="693"/>
      <c r="V57" s="693"/>
      <c r="W57" s="693"/>
      <c r="X57" s="694"/>
      <c r="Y57" s="681"/>
      <c r="Z57" s="677"/>
      <c r="AA57" s="677"/>
      <c r="AB57" s="678"/>
      <c r="AC57" s="681"/>
      <c r="AD57" s="677"/>
      <c r="AE57" s="677"/>
      <c r="AF57" s="678"/>
    </row>
    <row r="58" spans="1:32" ht="18.75" customHeight="1" x14ac:dyDescent="0.4">
      <c r="A58" s="662"/>
      <c r="B58" s="663"/>
      <c r="C58" s="664"/>
      <c r="D58" s="665"/>
      <c r="E58" s="666"/>
      <c r="F58" s="665"/>
      <c r="G58" s="666"/>
      <c r="H58" s="695" t="s">
        <v>58</v>
      </c>
      <c r="I58" s="670" t="s">
        <v>10</v>
      </c>
      <c r="J58" s="671" t="s">
        <v>11</v>
      </c>
      <c r="K58" s="671"/>
      <c r="L58" s="673" t="s">
        <v>10</v>
      </c>
      <c r="M58" s="689" t="s">
        <v>18</v>
      </c>
      <c r="N58" s="671"/>
      <c r="O58" s="671"/>
      <c r="P58" s="671"/>
      <c r="Q58" s="674"/>
      <c r="R58" s="674"/>
      <c r="S58" s="674"/>
      <c r="T58" s="674"/>
      <c r="U58" s="674"/>
      <c r="V58" s="674"/>
      <c r="W58" s="674"/>
      <c r="X58" s="675"/>
      <c r="Y58" s="681"/>
      <c r="Z58" s="677"/>
      <c r="AA58" s="677"/>
      <c r="AB58" s="678"/>
      <c r="AC58" s="681"/>
      <c r="AD58" s="677"/>
      <c r="AE58" s="677"/>
      <c r="AF58" s="678"/>
    </row>
    <row r="59" spans="1:32" ht="18.75" customHeight="1" x14ac:dyDescent="0.4">
      <c r="A59" s="662"/>
      <c r="B59" s="663"/>
      <c r="C59" s="664"/>
      <c r="D59" s="665"/>
      <c r="E59" s="666"/>
      <c r="F59" s="665"/>
      <c r="G59" s="666"/>
      <c r="H59" s="695" t="s">
        <v>59</v>
      </c>
      <c r="I59" s="670" t="s">
        <v>10</v>
      </c>
      <c r="J59" s="671" t="s">
        <v>11</v>
      </c>
      <c r="K59" s="671"/>
      <c r="L59" s="673" t="s">
        <v>10</v>
      </c>
      <c r="M59" s="689" t="s">
        <v>18</v>
      </c>
      <c r="N59" s="671"/>
      <c r="O59" s="671"/>
      <c r="P59" s="671"/>
      <c r="Q59" s="674"/>
      <c r="R59" s="674"/>
      <c r="S59" s="674"/>
      <c r="T59" s="674"/>
      <c r="U59" s="674"/>
      <c r="V59" s="674"/>
      <c r="W59" s="674"/>
      <c r="X59" s="675"/>
      <c r="Y59" s="681"/>
      <c r="Z59" s="677"/>
      <c r="AA59" s="677"/>
      <c r="AB59" s="678"/>
      <c r="AC59" s="681"/>
      <c r="AD59" s="677"/>
      <c r="AE59" s="677"/>
      <c r="AF59" s="678"/>
    </row>
    <row r="60" spans="1:32" ht="18.75" customHeight="1" x14ac:dyDescent="0.4">
      <c r="A60" s="662"/>
      <c r="B60" s="663"/>
      <c r="C60" s="664"/>
      <c r="D60" s="665"/>
      <c r="E60" s="666"/>
      <c r="F60" s="665"/>
      <c r="G60" s="668"/>
      <c r="H60" s="703" t="s">
        <v>60</v>
      </c>
      <c r="I60" s="670" t="s">
        <v>10</v>
      </c>
      <c r="J60" s="671" t="s">
        <v>11</v>
      </c>
      <c r="K60" s="671"/>
      <c r="L60" s="673" t="s">
        <v>10</v>
      </c>
      <c r="M60" s="671" t="s">
        <v>21</v>
      </c>
      <c r="N60" s="671"/>
      <c r="O60" s="673" t="s">
        <v>10</v>
      </c>
      <c r="P60" s="671" t="s">
        <v>22</v>
      </c>
      <c r="Q60" s="680"/>
      <c r="R60" s="680"/>
      <c r="S60" s="680"/>
      <c r="T60" s="680"/>
      <c r="U60" s="704"/>
      <c r="V60" s="704"/>
      <c r="W60" s="704"/>
      <c r="X60" s="705"/>
      <c r="Y60" s="681"/>
      <c r="Z60" s="677"/>
      <c r="AA60" s="677"/>
      <c r="AB60" s="678"/>
      <c r="AC60" s="681"/>
      <c r="AD60" s="677"/>
      <c r="AE60" s="677"/>
      <c r="AF60" s="678"/>
    </row>
    <row r="61" spans="1:32" ht="18.75" customHeight="1" x14ac:dyDescent="0.4">
      <c r="A61" s="662"/>
      <c r="B61" s="663"/>
      <c r="C61" s="664"/>
      <c r="D61" s="665"/>
      <c r="E61" s="666"/>
      <c r="F61" s="665"/>
      <c r="G61" s="668"/>
      <c r="H61" s="669" t="s">
        <v>25</v>
      </c>
      <c r="I61" s="670" t="s">
        <v>10</v>
      </c>
      <c r="J61" s="671" t="s">
        <v>11</v>
      </c>
      <c r="K61" s="671"/>
      <c r="L61" s="673" t="s">
        <v>10</v>
      </c>
      <c r="M61" s="671" t="s">
        <v>26</v>
      </c>
      <c r="N61" s="671"/>
      <c r="O61" s="673" t="s">
        <v>10</v>
      </c>
      <c r="P61" s="671" t="s">
        <v>27</v>
      </c>
      <c r="Q61" s="693"/>
      <c r="R61" s="673" t="s">
        <v>10</v>
      </c>
      <c r="S61" s="671" t="s">
        <v>61</v>
      </c>
      <c r="T61" s="693"/>
      <c r="U61" s="693"/>
      <c r="V61" s="693"/>
      <c r="W61" s="693"/>
      <c r="X61" s="694"/>
      <c r="Y61" s="681"/>
      <c r="Z61" s="677"/>
      <c r="AA61" s="677"/>
      <c r="AB61" s="678"/>
      <c r="AC61" s="681"/>
      <c r="AD61" s="677"/>
      <c r="AE61" s="677"/>
      <c r="AF61" s="678"/>
    </row>
    <row r="62" spans="1:32" s="721" customFormat="1" ht="18.75" customHeight="1" x14ac:dyDescent="0.4">
      <c r="A62" s="731"/>
      <c r="B62" s="732"/>
      <c r="C62" s="733"/>
      <c r="D62" s="734"/>
      <c r="E62" s="735"/>
      <c r="F62" s="736"/>
      <c r="G62" s="737"/>
      <c r="H62" s="722" t="s">
        <v>1084</v>
      </c>
      <c r="I62" s="723" t="s">
        <v>10</v>
      </c>
      <c r="J62" s="724" t="s">
        <v>11</v>
      </c>
      <c r="K62" s="724"/>
      <c r="L62" s="725" t="s">
        <v>10</v>
      </c>
      <c r="M62" s="724" t="s">
        <v>1085</v>
      </c>
      <c r="N62" s="726"/>
      <c r="O62" s="725" t="s">
        <v>10</v>
      </c>
      <c r="P62" s="727" t="s">
        <v>1088</v>
      </c>
      <c r="Q62" s="728"/>
      <c r="R62" s="725" t="s">
        <v>10</v>
      </c>
      <c r="S62" s="724" t="s">
        <v>1086</v>
      </c>
      <c r="T62" s="728"/>
      <c r="U62" s="725" t="s">
        <v>10</v>
      </c>
      <c r="V62" s="724" t="s">
        <v>1087</v>
      </c>
      <c r="W62" s="729"/>
      <c r="X62" s="730"/>
      <c r="Y62" s="718"/>
      <c r="Z62" s="718"/>
      <c r="AA62" s="718"/>
      <c r="AB62" s="719"/>
      <c r="AC62" s="720"/>
      <c r="AD62" s="718"/>
      <c r="AE62" s="718"/>
      <c r="AF62" s="719"/>
    </row>
    <row r="63" spans="1:32" ht="18.75" customHeight="1" x14ac:dyDescent="0.4">
      <c r="A63" s="644"/>
      <c r="B63" s="645"/>
      <c r="C63" s="646"/>
      <c r="D63" s="647"/>
      <c r="E63" s="648"/>
      <c r="F63" s="649"/>
      <c r="G63" s="709"/>
      <c r="H63" s="651" t="s">
        <v>37</v>
      </c>
      <c r="I63" s="652" t="s">
        <v>10</v>
      </c>
      <c r="J63" s="653" t="s">
        <v>38</v>
      </c>
      <c r="K63" s="654"/>
      <c r="L63" s="655"/>
      <c r="M63" s="656" t="s">
        <v>10</v>
      </c>
      <c r="N63" s="653" t="s">
        <v>39</v>
      </c>
      <c r="O63" s="657"/>
      <c r="P63" s="657"/>
      <c r="Q63" s="657"/>
      <c r="R63" s="657"/>
      <c r="S63" s="657"/>
      <c r="T63" s="657"/>
      <c r="U63" s="657"/>
      <c r="V63" s="657"/>
      <c r="W63" s="657"/>
      <c r="X63" s="658"/>
      <c r="Y63" s="659" t="s">
        <v>10</v>
      </c>
      <c r="Z63" s="660" t="s">
        <v>12</v>
      </c>
      <c r="AA63" s="660"/>
      <c r="AB63" s="661"/>
      <c r="AC63" s="659" t="s">
        <v>10</v>
      </c>
      <c r="AD63" s="660" t="s">
        <v>12</v>
      </c>
      <c r="AE63" s="660"/>
      <c r="AF63" s="661"/>
    </row>
    <row r="64" spans="1:32" ht="18.75" customHeight="1" x14ac:dyDescent="0.4">
      <c r="A64" s="662"/>
      <c r="B64" s="663"/>
      <c r="C64" s="664"/>
      <c r="D64" s="665"/>
      <c r="E64" s="666"/>
      <c r="F64" s="667"/>
      <c r="G64" s="710"/>
      <c r="H64" s="685" t="s">
        <v>9</v>
      </c>
      <c r="I64" s="670" t="s">
        <v>10</v>
      </c>
      <c r="J64" s="671" t="s">
        <v>11</v>
      </c>
      <c r="K64" s="674"/>
      <c r="L64" s="672"/>
      <c r="M64" s="673" t="s">
        <v>10</v>
      </c>
      <c r="N64" s="671" t="s">
        <v>40</v>
      </c>
      <c r="O64" s="673"/>
      <c r="P64" s="671"/>
      <c r="Q64" s="680"/>
      <c r="R64" s="680"/>
      <c r="S64" s="680"/>
      <c r="T64" s="680"/>
      <c r="U64" s="680"/>
      <c r="V64" s="680"/>
      <c r="W64" s="680"/>
      <c r="X64" s="686"/>
      <c r="Y64" s="676" t="s">
        <v>10</v>
      </c>
      <c r="Z64" s="707" t="s">
        <v>16</v>
      </c>
      <c r="AA64" s="706"/>
      <c r="AB64" s="678"/>
      <c r="AC64" s="676" t="s">
        <v>10</v>
      </c>
      <c r="AD64" s="707" t="s">
        <v>16</v>
      </c>
      <c r="AE64" s="706"/>
      <c r="AF64" s="678"/>
    </row>
    <row r="65" spans="1:32" s="721" customFormat="1" ht="19.5" customHeight="1" x14ac:dyDescent="0.4">
      <c r="A65" s="711"/>
      <c r="B65" s="712"/>
      <c r="C65" s="713"/>
      <c r="D65" s="714"/>
      <c r="E65" s="715"/>
      <c r="F65" s="716"/>
      <c r="G65" s="717"/>
      <c r="H65" s="685" t="s">
        <v>41</v>
      </c>
      <c r="I65" s="670" t="s">
        <v>10</v>
      </c>
      <c r="J65" s="671" t="s">
        <v>14</v>
      </c>
      <c r="K65" s="674"/>
      <c r="L65" s="672"/>
      <c r="M65" s="673" t="s">
        <v>10</v>
      </c>
      <c r="N65" s="671" t="s">
        <v>1089</v>
      </c>
      <c r="O65" s="673"/>
      <c r="P65" s="671"/>
      <c r="Q65" s="680"/>
      <c r="R65" s="680"/>
      <c r="S65" s="680"/>
      <c r="T65" s="680"/>
      <c r="U65" s="680"/>
      <c r="V65" s="680"/>
      <c r="W65" s="680"/>
      <c r="X65" s="686"/>
      <c r="Y65" s="708"/>
      <c r="Z65" s="750"/>
      <c r="AA65" s="718"/>
      <c r="AB65" s="719"/>
      <c r="AC65" s="708"/>
      <c r="AD65" s="750"/>
      <c r="AE65" s="718"/>
      <c r="AF65" s="719"/>
    </row>
    <row r="66" spans="1:32" ht="18.75" customHeight="1" x14ac:dyDescent="0.4">
      <c r="A66" s="662"/>
      <c r="B66" s="663"/>
      <c r="C66" s="682"/>
      <c r="D66" s="683"/>
      <c r="E66" s="666"/>
      <c r="F66" s="665"/>
      <c r="G66" s="684"/>
      <c r="H66" s="685" t="s">
        <v>13</v>
      </c>
      <c r="I66" s="670" t="s">
        <v>10</v>
      </c>
      <c r="J66" s="671" t="s">
        <v>14</v>
      </c>
      <c r="K66" s="674"/>
      <c r="L66" s="672"/>
      <c r="M66" s="673" t="s">
        <v>10</v>
      </c>
      <c r="N66" s="671" t="s">
        <v>15</v>
      </c>
      <c r="O66" s="673"/>
      <c r="P66" s="671"/>
      <c r="Q66" s="680"/>
      <c r="R66" s="680"/>
      <c r="S66" s="680"/>
      <c r="T66" s="680"/>
      <c r="U66" s="680"/>
      <c r="V66" s="680"/>
      <c r="W66" s="680"/>
      <c r="X66" s="686"/>
      <c r="Y66" s="706"/>
      <c r="Z66" s="706"/>
      <c r="AA66" s="706"/>
      <c r="AB66" s="678"/>
      <c r="AC66" s="681"/>
      <c r="AD66" s="706"/>
      <c r="AE66" s="706"/>
      <c r="AF66" s="678"/>
    </row>
    <row r="67" spans="1:32" ht="18.75" customHeight="1" x14ac:dyDescent="0.4">
      <c r="A67" s="662"/>
      <c r="B67" s="663"/>
      <c r="C67" s="682"/>
      <c r="D67" s="683"/>
      <c r="E67" s="666"/>
      <c r="F67" s="665"/>
      <c r="G67" s="684"/>
      <c r="H67" s="685" t="s">
        <v>17</v>
      </c>
      <c r="I67" s="670" t="s">
        <v>10</v>
      </c>
      <c r="J67" s="671" t="s">
        <v>14</v>
      </c>
      <c r="K67" s="674"/>
      <c r="L67" s="672"/>
      <c r="M67" s="673" t="s">
        <v>10</v>
      </c>
      <c r="N67" s="671" t="s">
        <v>15</v>
      </c>
      <c r="O67" s="673"/>
      <c r="P67" s="671"/>
      <c r="Q67" s="680"/>
      <c r="R67" s="680"/>
      <c r="S67" s="680"/>
      <c r="T67" s="680"/>
      <c r="U67" s="680"/>
      <c r="V67" s="680"/>
      <c r="W67" s="680"/>
      <c r="X67" s="686"/>
      <c r="Y67" s="706"/>
      <c r="Z67" s="706"/>
      <c r="AA67" s="706"/>
      <c r="AB67" s="678"/>
      <c r="AC67" s="681"/>
      <c r="AD67" s="706"/>
      <c r="AE67" s="706"/>
      <c r="AF67" s="678"/>
    </row>
    <row r="68" spans="1:32" ht="18.75" customHeight="1" x14ac:dyDescent="0.4">
      <c r="A68" s="662"/>
      <c r="B68" s="663"/>
      <c r="C68" s="664"/>
      <c r="D68" s="665"/>
      <c r="E68" s="666"/>
      <c r="F68" s="667"/>
      <c r="G68" s="710"/>
      <c r="H68" s="872" t="s">
        <v>43</v>
      </c>
      <c r="I68" s="873" t="s">
        <v>10</v>
      </c>
      <c r="J68" s="871" t="s">
        <v>11</v>
      </c>
      <c r="K68" s="871"/>
      <c r="L68" s="873" t="s">
        <v>10</v>
      </c>
      <c r="M68" s="871" t="s">
        <v>18</v>
      </c>
      <c r="N68" s="871"/>
      <c r="O68" s="687"/>
      <c r="P68" s="687"/>
      <c r="Q68" s="687"/>
      <c r="R68" s="687"/>
      <c r="S68" s="687"/>
      <c r="T68" s="687"/>
      <c r="U68" s="687"/>
      <c r="V68" s="687"/>
      <c r="W68" s="687"/>
      <c r="X68" s="688"/>
      <c r="Y68" s="681"/>
      <c r="Z68" s="706"/>
      <c r="AA68" s="706"/>
      <c r="AB68" s="678"/>
      <c r="AC68" s="681"/>
      <c r="AD68" s="706"/>
      <c r="AE68" s="706"/>
      <c r="AF68" s="678"/>
    </row>
    <row r="69" spans="1:32" ht="18.75" customHeight="1" x14ac:dyDescent="0.4">
      <c r="A69" s="662"/>
      <c r="B69" s="663"/>
      <c r="C69" s="664" t="s">
        <v>65</v>
      </c>
      <c r="D69" s="676" t="s">
        <v>10</v>
      </c>
      <c r="E69" s="666" t="s">
        <v>48</v>
      </c>
      <c r="F69" s="667"/>
      <c r="G69" s="710"/>
      <c r="H69" s="872"/>
      <c r="I69" s="873"/>
      <c r="J69" s="871"/>
      <c r="K69" s="871"/>
      <c r="L69" s="873"/>
      <c r="M69" s="871"/>
      <c r="N69" s="871"/>
      <c r="O69" s="689"/>
      <c r="P69" s="689"/>
      <c r="Q69" s="689"/>
      <c r="R69" s="689"/>
      <c r="S69" s="689"/>
      <c r="T69" s="689"/>
      <c r="U69" s="689"/>
      <c r="V69" s="689"/>
      <c r="W69" s="689"/>
      <c r="X69" s="690"/>
      <c r="Y69" s="681"/>
      <c r="Z69" s="706"/>
      <c r="AA69" s="706"/>
      <c r="AB69" s="678"/>
      <c r="AC69" s="681"/>
      <c r="AD69" s="706"/>
      <c r="AE69" s="706"/>
      <c r="AF69" s="678"/>
    </row>
    <row r="70" spans="1:32" ht="18.75" customHeight="1" x14ac:dyDescent="0.4">
      <c r="A70" s="676" t="s">
        <v>10</v>
      </c>
      <c r="B70" s="663">
        <v>39</v>
      </c>
      <c r="C70" s="664" t="s">
        <v>51</v>
      </c>
      <c r="D70" s="676" t="s">
        <v>10</v>
      </c>
      <c r="E70" s="666" t="s">
        <v>52</v>
      </c>
      <c r="F70" s="667"/>
      <c r="G70" s="710"/>
      <c r="H70" s="669" t="s">
        <v>44</v>
      </c>
      <c r="I70" s="691" t="s">
        <v>10</v>
      </c>
      <c r="J70" s="671" t="s">
        <v>11</v>
      </c>
      <c r="K70" s="671"/>
      <c r="L70" s="673" t="s">
        <v>10</v>
      </c>
      <c r="M70" s="671" t="s">
        <v>21</v>
      </c>
      <c r="N70" s="671"/>
      <c r="O70" s="692" t="s">
        <v>10</v>
      </c>
      <c r="P70" s="671" t="s">
        <v>22</v>
      </c>
      <c r="Q70" s="693"/>
      <c r="R70" s="693"/>
      <c r="S70" s="693"/>
      <c r="T70" s="693"/>
      <c r="U70" s="693"/>
      <c r="V70" s="693"/>
      <c r="W70" s="693"/>
      <c r="X70" s="694"/>
      <c r="Y70" s="681"/>
      <c r="Z70" s="706"/>
      <c r="AA70" s="706"/>
      <c r="AB70" s="678"/>
      <c r="AC70" s="681"/>
      <c r="AD70" s="706"/>
      <c r="AE70" s="706"/>
      <c r="AF70" s="678"/>
    </row>
    <row r="71" spans="1:32" ht="18.75" customHeight="1" x14ac:dyDescent="0.4">
      <c r="A71" s="662"/>
      <c r="B71" s="663"/>
      <c r="C71" s="664" t="s">
        <v>64</v>
      </c>
      <c r="D71" s="676" t="s">
        <v>10</v>
      </c>
      <c r="E71" s="666" t="s">
        <v>54</v>
      </c>
      <c r="F71" s="667"/>
      <c r="G71" s="710"/>
      <c r="H71" s="669" t="s">
        <v>23</v>
      </c>
      <c r="I71" s="670" t="s">
        <v>10</v>
      </c>
      <c r="J71" s="671" t="s">
        <v>11</v>
      </c>
      <c r="K71" s="674"/>
      <c r="L71" s="673" t="s">
        <v>10</v>
      </c>
      <c r="M71" s="671" t="s">
        <v>18</v>
      </c>
      <c r="N71" s="693"/>
      <c r="O71" s="693"/>
      <c r="P71" s="693"/>
      <c r="Q71" s="693"/>
      <c r="R71" s="693"/>
      <c r="S71" s="693"/>
      <c r="T71" s="693"/>
      <c r="U71" s="693"/>
      <c r="V71" s="693"/>
      <c r="W71" s="693"/>
      <c r="X71" s="694"/>
      <c r="Y71" s="681"/>
      <c r="Z71" s="706"/>
      <c r="AA71" s="706"/>
      <c r="AB71" s="678"/>
      <c r="AC71" s="681"/>
      <c r="AD71" s="706"/>
      <c r="AE71" s="706"/>
      <c r="AF71" s="678"/>
    </row>
    <row r="72" spans="1:32" ht="18.75" customHeight="1" x14ac:dyDescent="0.4">
      <c r="A72" s="662"/>
      <c r="B72" s="663"/>
      <c r="C72" s="682"/>
      <c r="D72" s="676" t="s">
        <v>10</v>
      </c>
      <c r="E72" s="666" t="s">
        <v>56</v>
      </c>
      <c r="F72" s="665"/>
      <c r="G72" s="666"/>
      <c r="H72" s="695" t="s">
        <v>58</v>
      </c>
      <c r="I72" s="670" t="s">
        <v>10</v>
      </c>
      <c r="J72" s="671" t="s">
        <v>11</v>
      </c>
      <c r="K72" s="671"/>
      <c r="L72" s="673" t="s">
        <v>10</v>
      </c>
      <c r="M72" s="689" t="s">
        <v>18</v>
      </c>
      <c r="N72" s="671"/>
      <c r="O72" s="671"/>
      <c r="P72" s="671"/>
      <c r="Q72" s="674"/>
      <c r="R72" s="674"/>
      <c r="S72" s="674"/>
      <c r="T72" s="674"/>
      <c r="U72" s="674"/>
      <c r="V72" s="674"/>
      <c r="W72" s="674"/>
      <c r="X72" s="675"/>
      <c r="Y72" s="681"/>
      <c r="Z72" s="706"/>
      <c r="AA72" s="706"/>
      <c r="AB72" s="678"/>
      <c r="AC72" s="681"/>
      <c r="AD72" s="706"/>
      <c r="AE72" s="706"/>
      <c r="AF72" s="678"/>
    </row>
    <row r="73" spans="1:32" ht="18.75" customHeight="1" x14ac:dyDescent="0.4">
      <c r="A73" s="662"/>
      <c r="B73" s="663"/>
      <c r="C73" s="682"/>
      <c r="D73" s="683"/>
      <c r="E73" s="666"/>
      <c r="F73" s="665"/>
      <c r="G73" s="666"/>
      <c r="H73" s="695" t="s">
        <v>59</v>
      </c>
      <c r="I73" s="670" t="s">
        <v>10</v>
      </c>
      <c r="J73" s="671" t="s">
        <v>11</v>
      </c>
      <c r="K73" s="671"/>
      <c r="L73" s="673" t="s">
        <v>10</v>
      </c>
      <c r="M73" s="689" t="s">
        <v>18</v>
      </c>
      <c r="N73" s="671"/>
      <c r="O73" s="671"/>
      <c r="P73" s="671"/>
      <c r="Q73" s="674"/>
      <c r="R73" s="674"/>
      <c r="S73" s="674"/>
      <c r="T73" s="674"/>
      <c r="U73" s="674"/>
      <c r="V73" s="674"/>
      <c r="W73" s="674"/>
      <c r="X73" s="675"/>
      <c r="Y73" s="681"/>
      <c r="Z73" s="706"/>
      <c r="AA73" s="706"/>
      <c r="AB73" s="678"/>
      <c r="AC73" s="681"/>
      <c r="AD73" s="706"/>
      <c r="AE73" s="706"/>
      <c r="AF73" s="678"/>
    </row>
    <row r="74" spans="1:32" ht="18.75" customHeight="1" x14ac:dyDescent="0.4">
      <c r="A74" s="662"/>
      <c r="B74" s="663"/>
      <c r="C74" s="682"/>
      <c r="D74" s="683"/>
      <c r="E74" s="666"/>
      <c r="F74" s="667"/>
      <c r="G74" s="710"/>
      <c r="H74" s="703" t="s">
        <v>60</v>
      </c>
      <c r="I74" s="670" t="s">
        <v>10</v>
      </c>
      <c r="J74" s="671" t="s">
        <v>11</v>
      </c>
      <c r="K74" s="671"/>
      <c r="L74" s="673" t="s">
        <v>10</v>
      </c>
      <c r="M74" s="671" t="s">
        <v>21</v>
      </c>
      <c r="N74" s="671"/>
      <c r="O74" s="673" t="s">
        <v>10</v>
      </c>
      <c r="P74" s="671" t="s">
        <v>22</v>
      </c>
      <c r="Q74" s="680"/>
      <c r="R74" s="680"/>
      <c r="S74" s="680"/>
      <c r="T74" s="680"/>
      <c r="U74" s="704"/>
      <c r="V74" s="704"/>
      <c r="W74" s="704"/>
      <c r="X74" s="705"/>
      <c r="Y74" s="681"/>
      <c r="Z74" s="706"/>
      <c r="AA74" s="706"/>
      <c r="AB74" s="678"/>
      <c r="AC74" s="681"/>
      <c r="AD74" s="706"/>
      <c r="AE74" s="706"/>
      <c r="AF74" s="678"/>
    </row>
    <row r="75" spans="1:32" ht="18.75" customHeight="1" x14ac:dyDescent="0.4">
      <c r="A75" s="662"/>
      <c r="B75" s="663"/>
      <c r="C75" s="682"/>
      <c r="D75" s="683"/>
      <c r="E75" s="666"/>
      <c r="F75" s="667"/>
      <c r="G75" s="710"/>
      <c r="H75" s="669" t="s">
        <v>25</v>
      </c>
      <c r="I75" s="670" t="s">
        <v>10</v>
      </c>
      <c r="J75" s="671" t="s">
        <v>11</v>
      </c>
      <c r="K75" s="671"/>
      <c r="L75" s="673" t="s">
        <v>10</v>
      </c>
      <c r="M75" s="671" t="s">
        <v>26</v>
      </c>
      <c r="N75" s="671"/>
      <c r="O75" s="673" t="s">
        <v>10</v>
      </c>
      <c r="P75" s="671" t="s">
        <v>27</v>
      </c>
      <c r="Q75" s="693"/>
      <c r="R75" s="673" t="s">
        <v>10</v>
      </c>
      <c r="S75" s="671" t="s">
        <v>61</v>
      </c>
      <c r="T75" s="693"/>
      <c r="U75" s="693"/>
      <c r="V75" s="693"/>
      <c r="W75" s="693"/>
      <c r="X75" s="694"/>
      <c r="Y75" s="681"/>
      <c r="Z75" s="706"/>
      <c r="AA75" s="706"/>
      <c r="AB75" s="678"/>
      <c r="AC75" s="681"/>
      <c r="AD75" s="706"/>
      <c r="AE75" s="706"/>
      <c r="AF75" s="678"/>
    </row>
    <row r="76" spans="1:32" s="721" customFormat="1" ht="18.75" customHeight="1" x14ac:dyDescent="0.4">
      <c r="A76" s="731"/>
      <c r="B76" s="732"/>
      <c r="C76" s="733"/>
      <c r="D76" s="734"/>
      <c r="E76" s="735"/>
      <c r="F76" s="736"/>
      <c r="G76" s="737"/>
      <c r="H76" s="738" t="s">
        <v>1084</v>
      </c>
      <c r="I76" s="739" t="s">
        <v>10</v>
      </c>
      <c r="J76" s="740" t="s">
        <v>11</v>
      </c>
      <c r="K76" s="740"/>
      <c r="L76" s="741" t="s">
        <v>10</v>
      </c>
      <c r="M76" s="740" t="s">
        <v>1085</v>
      </c>
      <c r="N76" s="742"/>
      <c r="O76" s="741" t="s">
        <v>10</v>
      </c>
      <c r="P76" s="743" t="s">
        <v>1088</v>
      </c>
      <c r="Q76" s="744"/>
      <c r="R76" s="741" t="s">
        <v>10</v>
      </c>
      <c r="S76" s="740" t="s">
        <v>1086</v>
      </c>
      <c r="T76" s="744"/>
      <c r="U76" s="741" t="s">
        <v>10</v>
      </c>
      <c r="V76" s="740" t="s">
        <v>1087</v>
      </c>
      <c r="W76" s="745"/>
      <c r="X76" s="746"/>
      <c r="Y76" s="747"/>
      <c r="Z76" s="747"/>
      <c r="AA76" s="747"/>
      <c r="AB76" s="748"/>
      <c r="AC76" s="749"/>
      <c r="AD76" s="747"/>
      <c r="AE76" s="747"/>
      <c r="AF76" s="748"/>
    </row>
    <row r="77" spans="1:32" s="11" customFormat="1" ht="18.75" customHeight="1" x14ac:dyDescent="0.4">
      <c r="A77" s="8"/>
      <c r="B77" s="8"/>
      <c r="C77" s="751" t="s">
        <v>1090</v>
      </c>
      <c r="D77" s="8"/>
      <c r="E77" s="8"/>
      <c r="F77" s="9"/>
      <c r="G77" s="9"/>
      <c r="H77" s="8"/>
      <c r="I77" s="8"/>
      <c r="J77" s="8"/>
      <c r="K77" s="8"/>
      <c r="L77" s="8"/>
      <c r="M77" s="8"/>
      <c r="N77" s="8"/>
      <c r="O77" s="8"/>
      <c r="P77" s="8"/>
      <c r="Q77" s="8"/>
      <c r="R77" s="8"/>
      <c r="S77" s="8"/>
      <c r="T77" s="8"/>
      <c r="U77" s="8"/>
      <c r="V77" s="8"/>
      <c r="W77" s="8"/>
      <c r="X77" s="8"/>
      <c r="Y77" s="8"/>
      <c r="Z77" s="8"/>
      <c r="AA77" s="8"/>
      <c r="AB77" s="8"/>
      <c r="AC77" s="8"/>
      <c r="AD77" s="8"/>
      <c r="AE77" s="8"/>
      <c r="AF77" s="8"/>
    </row>
    <row r="78" spans="1:32" s="12" customFormat="1" ht="19.5" customHeight="1" x14ac:dyDescent="0.4">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1:32" s="12" customFormat="1" ht="19.5" customHeight="1" x14ac:dyDescent="0.4"/>
    <row r="80" spans="1:32" s="11" customFormat="1" ht="18.75" customHeight="1" x14ac:dyDescent="0.4"/>
    <row r="81" s="11" customFormat="1" ht="18.75" customHeight="1" x14ac:dyDescent="0.4"/>
    <row r="82" s="11" customFormat="1" ht="18.75" customHeight="1" x14ac:dyDescent="0.4"/>
    <row r="83" s="11" customFormat="1" ht="18.75" customHeight="1" x14ac:dyDescent="0.4"/>
    <row r="84" s="11" customFormat="1" ht="18.75" customHeight="1" x14ac:dyDescent="0.4"/>
    <row r="85" s="11" customFormat="1" ht="18.75" customHeight="1" x14ac:dyDescent="0.4"/>
    <row r="86" s="11" customFormat="1" ht="18.75" customHeight="1" x14ac:dyDescent="0.4"/>
    <row r="87" s="11" customFormat="1" ht="18.75" customHeight="1" x14ac:dyDescent="0.4"/>
    <row r="88" s="11" customFormat="1" ht="18.75" customHeight="1" x14ac:dyDescent="0.4"/>
    <row r="89" s="11" customFormat="1" ht="18.75" customHeight="1" x14ac:dyDescent="0.4"/>
    <row r="90" s="11" customFormat="1" ht="18.75" customHeight="1" x14ac:dyDescent="0.4"/>
    <row r="91" s="11" customFormat="1" ht="18.75" customHeight="1" x14ac:dyDescent="0.4"/>
    <row r="92" s="11" customFormat="1" ht="18.75" customHeight="1" x14ac:dyDescent="0.4"/>
    <row r="93" s="11" customFormat="1" ht="18.75" customHeight="1" x14ac:dyDescent="0.4"/>
    <row r="94" s="11" customFormat="1" ht="18.75" customHeight="1" x14ac:dyDescent="0.4"/>
    <row r="95" s="11" customFormat="1" ht="18.75" customHeight="1" x14ac:dyDescent="0.4"/>
    <row r="96" s="11" customFormat="1" ht="18.75" customHeight="1" x14ac:dyDescent="0.4"/>
    <row r="97" s="11" customFormat="1" ht="18.75" customHeight="1" x14ac:dyDescent="0.4"/>
    <row r="98" s="11" customFormat="1" ht="18.75" customHeight="1" x14ac:dyDescent="0.4"/>
    <row r="99" s="11" customFormat="1" ht="18.75" customHeight="1" x14ac:dyDescent="0.4"/>
    <row r="100" s="11" customFormat="1" ht="18.75" customHeight="1" x14ac:dyDescent="0.4"/>
    <row r="101" s="11" customFormat="1" ht="18.75" customHeight="1" x14ac:dyDescent="0.4"/>
    <row r="102" s="11" customFormat="1" ht="18.75" customHeight="1" x14ac:dyDescent="0.4"/>
    <row r="103" s="11" customFormat="1" ht="18.75" customHeight="1" x14ac:dyDescent="0.4"/>
    <row r="104" s="11" customFormat="1" ht="19.5" customHeight="1" x14ac:dyDescent="0.4"/>
    <row r="105" s="11" customFormat="1" ht="18.75" customHeight="1" x14ac:dyDescent="0.4"/>
    <row r="106" s="11" customFormat="1" ht="19.5" customHeight="1" x14ac:dyDescent="0.4"/>
    <row r="107" s="11" customFormat="1" ht="19.5" customHeight="1" x14ac:dyDescent="0.4"/>
    <row r="108" s="11" customFormat="1" ht="18.75" customHeight="1" x14ac:dyDescent="0.4"/>
    <row r="109" s="11" customFormat="1" ht="18.75" customHeight="1" x14ac:dyDescent="0.4"/>
    <row r="110" s="11" customFormat="1" ht="18.75" customHeight="1" x14ac:dyDescent="0.4"/>
    <row r="111" s="11" customFormat="1" ht="18.75" customHeight="1" x14ac:dyDescent="0.4"/>
    <row r="112" s="11" customFormat="1" ht="18.75" customHeight="1" x14ac:dyDescent="0.4"/>
    <row r="113" spans="1:7" s="11" customFormat="1" ht="18.75" customHeight="1" x14ac:dyDescent="0.4"/>
    <row r="114" spans="1:7" s="11" customFormat="1" ht="19.5" customHeight="1" x14ac:dyDescent="0.4"/>
    <row r="115" spans="1:7" ht="18.75" customHeight="1" x14ac:dyDescent="0.4">
      <c r="A115" s="2"/>
      <c r="B115" s="2"/>
      <c r="G115" s="2"/>
    </row>
    <row r="116" spans="1:7" ht="19.5" customHeight="1" x14ac:dyDescent="0.4">
      <c r="A116" s="2"/>
      <c r="B116" s="2"/>
      <c r="G116" s="2"/>
    </row>
    <row r="117" spans="1:7" ht="19.5" customHeight="1" x14ac:dyDescent="0.4">
      <c r="A117" s="2"/>
      <c r="B117" s="2"/>
      <c r="G117" s="2"/>
    </row>
    <row r="118" spans="1:7" ht="18.75" customHeight="1" x14ac:dyDescent="0.4">
      <c r="A118" s="2"/>
      <c r="B118" s="2"/>
      <c r="G118" s="2"/>
    </row>
    <row r="119" spans="1:7" ht="18.75" customHeight="1" x14ac:dyDescent="0.4">
      <c r="A119" s="2"/>
      <c r="B119" s="2"/>
      <c r="G119" s="2"/>
    </row>
    <row r="120" spans="1:7" ht="18.75" customHeight="1" x14ac:dyDescent="0.4">
      <c r="A120" s="2"/>
      <c r="B120" s="2"/>
      <c r="G120" s="2"/>
    </row>
    <row r="121" spans="1:7" ht="18.75" customHeight="1" x14ac:dyDescent="0.4">
      <c r="A121" s="2"/>
      <c r="B121" s="2"/>
      <c r="G121" s="2"/>
    </row>
    <row r="122" spans="1:7" ht="18.75" customHeight="1" x14ac:dyDescent="0.4">
      <c r="A122" s="2"/>
      <c r="B122" s="2"/>
      <c r="G122" s="2"/>
    </row>
    <row r="123" spans="1:7" ht="18.75" customHeight="1" x14ac:dyDescent="0.4">
      <c r="A123" s="2"/>
      <c r="B123" s="2"/>
      <c r="G123" s="2"/>
    </row>
    <row r="124" spans="1:7" ht="18.75" customHeight="1" x14ac:dyDescent="0.4">
      <c r="A124" s="2"/>
      <c r="B124" s="2"/>
      <c r="G124" s="2"/>
    </row>
    <row r="125" spans="1:7" ht="18.75" customHeight="1" x14ac:dyDescent="0.4">
      <c r="A125" s="2"/>
      <c r="B125" s="2"/>
      <c r="G125" s="2"/>
    </row>
    <row r="126" spans="1:7" ht="18.75" customHeight="1" x14ac:dyDescent="0.4">
      <c r="A126" s="2"/>
      <c r="B126" s="2"/>
      <c r="G126" s="2"/>
    </row>
    <row r="127" spans="1:7" ht="18.75" customHeight="1" x14ac:dyDescent="0.4">
      <c r="A127" s="2"/>
      <c r="B127" s="2"/>
      <c r="G127" s="2"/>
    </row>
    <row r="128" spans="1:7" ht="19.5" customHeight="1" x14ac:dyDescent="0.4">
      <c r="A128" s="2"/>
      <c r="B128" s="2"/>
      <c r="G128" s="2"/>
    </row>
    <row r="129" spans="1:7" ht="18.75" customHeight="1" x14ac:dyDescent="0.4">
      <c r="A129" s="2"/>
      <c r="B129" s="2"/>
      <c r="G129" s="2"/>
    </row>
    <row r="130" spans="1:7" ht="19.5" customHeight="1" x14ac:dyDescent="0.4">
      <c r="A130" s="2"/>
      <c r="B130" s="2"/>
      <c r="G130" s="2"/>
    </row>
    <row r="131" spans="1:7" ht="19.5" customHeight="1" x14ac:dyDescent="0.4">
      <c r="A131" s="2"/>
      <c r="B131" s="2"/>
      <c r="G131" s="2"/>
    </row>
    <row r="132" spans="1:7" ht="18.75" customHeight="1" x14ac:dyDescent="0.4">
      <c r="A132" s="2"/>
      <c r="B132" s="2"/>
      <c r="G132" s="2"/>
    </row>
    <row r="133" spans="1:7" ht="18.75" customHeight="1" x14ac:dyDescent="0.4">
      <c r="A133" s="2"/>
      <c r="B133" s="2"/>
      <c r="G133" s="2"/>
    </row>
    <row r="134" spans="1:7" ht="18.75" customHeight="1" x14ac:dyDescent="0.4">
      <c r="A134" s="2"/>
      <c r="B134" s="2"/>
      <c r="G134" s="2"/>
    </row>
    <row r="135" spans="1:7" ht="18.75" customHeight="1" x14ac:dyDescent="0.4">
      <c r="A135" s="2"/>
      <c r="B135" s="2"/>
      <c r="G135" s="2"/>
    </row>
    <row r="136" spans="1:7" ht="18.75" customHeight="1" x14ac:dyDescent="0.4">
      <c r="A136" s="2"/>
      <c r="B136" s="2"/>
      <c r="G136" s="2"/>
    </row>
    <row r="137" spans="1:7" ht="18.75" customHeight="1" x14ac:dyDescent="0.4">
      <c r="A137" s="2"/>
      <c r="B137" s="2"/>
      <c r="G137" s="2"/>
    </row>
    <row r="138" spans="1:7" ht="19.5" customHeight="1" x14ac:dyDescent="0.4">
      <c r="A138" s="2"/>
      <c r="B138" s="2"/>
      <c r="G138" s="2"/>
    </row>
    <row r="139" spans="1:7" ht="18.75" customHeight="1" x14ac:dyDescent="0.4">
      <c r="A139" s="2"/>
      <c r="B139" s="2"/>
      <c r="G139" s="2"/>
    </row>
    <row r="140" spans="1:7" ht="18.75" customHeight="1" x14ac:dyDescent="0.4">
      <c r="A140" s="2"/>
      <c r="B140" s="2"/>
      <c r="G140" s="2"/>
    </row>
    <row r="141" spans="1:7" ht="18.75" customHeight="1" x14ac:dyDescent="0.4">
      <c r="A141" s="2"/>
      <c r="B141" s="2"/>
      <c r="G141" s="2"/>
    </row>
    <row r="142" spans="1:7" ht="19.5" customHeight="1" x14ac:dyDescent="0.4">
      <c r="A142" s="2"/>
      <c r="B142" s="2"/>
      <c r="G142" s="2"/>
    </row>
    <row r="143" spans="1:7" ht="19.5" customHeight="1" x14ac:dyDescent="0.4">
      <c r="A143" s="2"/>
      <c r="B143" s="2"/>
      <c r="G143" s="2"/>
    </row>
    <row r="144" spans="1:7" ht="18.75" customHeight="1" x14ac:dyDescent="0.4">
      <c r="A144" s="2"/>
      <c r="B144" s="2"/>
      <c r="G144" s="2"/>
    </row>
    <row r="145" spans="1:7" ht="18.75" customHeight="1" x14ac:dyDescent="0.4">
      <c r="A145" s="2"/>
      <c r="B145" s="2"/>
      <c r="G145" s="2"/>
    </row>
    <row r="146" spans="1:7" ht="18.75" customHeight="1" x14ac:dyDescent="0.4">
      <c r="A146" s="2"/>
      <c r="B146" s="2"/>
      <c r="G146" s="2"/>
    </row>
    <row r="147" spans="1:7" ht="18.75" customHeight="1" x14ac:dyDescent="0.4">
      <c r="A147" s="2"/>
      <c r="B147" s="2"/>
      <c r="G147" s="2"/>
    </row>
    <row r="148" spans="1:7" ht="18.75" customHeight="1" x14ac:dyDescent="0.4">
      <c r="A148" s="2"/>
      <c r="B148" s="2"/>
      <c r="G148" s="2"/>
    </row>
    <row r="149" spans="1:7" ht="18.75" customHeight="1" x14ac:dyDescent="0.4">
      <c r="A149" s="2"/>
      <c r="B149" s="2"/>
      <c r="G149" s="2"/>
    </row>
    <row r="150" spans="1:7" ht="18.75" customHeight="1" x14ac:dyDescent="0.4">
      <c r="A150" s="2"/>
      <c r="B150" s="2"/>
      <c r="G150" s="2"/>
    </row>
    <row r="151" spans="1:7" ht="18.75" customHeight="1" x14ac:dyDescent="0.4">
      <c r="A151" s="2"/>
      <c r="B151" s="2"/>
      <c r="G151" s="2"/>
    </row>
    <row r="152" spans="1:7" ht="18.75" customHeight="1" x14ac:dyDescent="0.4">
      <c r="A152" s="2"/>
      <c r="B152" s="2"/>
      <c r="G152" s="2"/>
    </row>
    <row r="153" spans="1:7" ht="18.75" customHeight="1" x14ac:dyDescent="0.4">
      <c r="A153" s="2"/>
      <c r="B153" s="2"/>
      <c r="G153" s="2"/>
    </row>
    <row r="154" spans="1:7" ht="18.75" customHeight="1" x14ac:dyDescent="0.4">
      <c r="A154" s="2"/>
      <c r="B154" s="2"/>
      <c r="G154" s="2"/>
    </row>
    <row r="155" spans="1:7" ht="18.75" customHeight="1" x14ac:dyDescent="0.4">
      <c r="A155" s="2"/>
      <c r="B155" s="2"/>
      <c r="G155" s="2"/>
    </row>
    <row r="156" spans="1:7" ht="18.75" customHeight="1" x14ac:dyDescent="0.4">
      <c r="A156" s="2"/>
      <c r="B156" s="2"/>
      <c r="G156" s="2"/>
    </row>
    <row r="157" spans="1:7" ht="18.75" customHeight="1" x14ac:dyDescent="0.4">
      <c r="A157" s="2"/>
      <c r="B157" s="2"/>
      <c r="G157" s="2"/>
    </row>
    <row r="158" spans="1:7" ht="19.5" customHeight="1" x14ac:dyDescent="0.4">
      <c r="A158" s="2"/>
      <c r="B158" s="2"/>
      <c r="G158" s="2"/>
    </row>
    <row r="159" spans="1:7" ht="18.75" customHeight="1" x14ac:dyDescent="0.4">
      <c r="A159" s="2"/>
      <c r="B159" s="2"/>
      <c r="G159" s="2"/>
    </row>
    <row r="160" spans="1:7" ht="18.75" customHeight="1" x14ac:dyDescent="0.4">
      <c r="A160" s="2"/>
      <c r="B160" s="2"/>
      <c r="G160" s="2"/>
    </row>
    <row r="161" spans="1:7" ht="19.5" customHeight="1" x14ac:dyDescent="0.4">
      <c r="A161" s="2"/>
      <c r="B161" s="2"/>
      <c r="G161" s="2"/>
    </row>
    <row r="162" spans="1:7" ht="19.5" customHeight="1" x14ac:dyDescent="0.4">
      <c r="A162" s="2"/>
      <c r="B162" s="2"/>
      <c r="G162" s="2"/>
    </row>
    <row r="163" spans="1:7" ht="18.75" customHeight="1" x14ac:dyDescent="0.4">
      <c r="A163" s="2"/>
      <c r="B163" s="2"/>
      <c r="G163" s="2"/>
    </row>
    <row r="164" spans="1:7" ht="18.75" customHeight="1" x14ac:dyDescent="0.4">
      <c r="A164" s="2"/>
      <c r="B164" s="2"/>
      <c r="G164" s="2"/>
    </row>
    <row r="165" spans="1:7" ht="18.75" customHeight="1" x14ac:dyDescent="0.4">
      <c r="A165" s="2"/>
      <c r="B165" s="2"/>
      <c r="G165" s="2"/>
    </row>
    <row r="166" spans="1:7" ht="18.75" customHeight="1" x14ac:dyDescent="0.4">
      <c r="A166" s="2"/>
      <c r="B166" s="2"/>
      <c r="G166" s="2"/>
    </row>
    <row r="167" spans="1:7" ht="18.75" customHeight="1" x14ac:dyDescent="0.4">
      <c r="A167" s="2"/>
      <c r="B167" s="2"/>
      <c r="G167" s="2"/>
    </row>
    <row r="168" spans="1:7" ht="18.75" customHeight="1" x14ac:dyDescent="0.4">
      <c r="A168" s="2"/>
      <c r="B168" s="2"/>
      <c r="G168" s="2"/>
    </row>
    <row r="169" spans="1:7" ht="18.75" customHeight="1" x14ac:dyDescent="0.4">
      <c r="A169" s="2"/>
      <c r="B169" s="2"/>
      <c r="G169" s="2"/>
    </row>
    <row r="170" spans="1:7" ht="18.75" customHeight="1" x14ac:dyDescent="0.4">
      <c r="A170" s="2"/>
      <c r="B170" s="2"/>
      <c r="G170" s="2"/>
    </row>
    <row r="171" spans="1:7" ht="18.75" customHeight="1" x14ac:dyDescent="0.4">
      <c r="A171" s="2"/>
      <c r="B171" s="2"/>
      <c r="G171" s="2"/>
    </row>
    <row r="172" spans="1:7" ht="18.75" customHeight="1" x14ac:dyDescent="0.4">
      <c r="A172" s="2"/>
      <c r="B172" s="2"/>
      <c r="G172" s="2"/>
    </row>
    <row r="173" spans="1:7" ht="19.5" customHeight="1" x14ac:dyDescent="0.4">
      <c r="A173" s="2"/>
      <c r="B173" s="2"/>
      <c r="G173" s="2"/>
    </row>
    <row r="174" spans="1:7" ht="20.25" customHeight="1" x14ac:dyDescent="0.4">
      <c r="A174" s="2"/>
      <c r="B174" s="2"/>
      <c r="G174" s="2"/>
    </row>
    <row r="175" spans="1:7" ht="20.25" customHeight="1" x14ac:dyDescent="0.4">
      <c r="A175" s="2"/>
      <c r="B175" s="2"/>
      <c r="G175" s="2"/>
    </row>
    <row r="176" spans="1:7" ht="20.25" customHeight="1" x14ac:dyDescent="0.4">
      <c r="A176" s="2"/>
      <c r="B176" s="2"/>
      <c r="G176" s="2"/>
    </row>
    <row r="177" spans="1:7" ht="30" customHeight="1" x14ac:dyDescent="0.4">
      <c r="A177" s="2"/>
      <c r="B177" s="2"/>
      <c r="G177" s="2"/>
    </row>
    <row r="178" spans="1:7" ht="20.25" customHeight="1" x14ac:dyDescent="0.4">
      <c r="A178" s="2"/>
      <c r="B178" s="2"/>
      <c r="G178" s="2"/>
    </row>
    <row r="179" spans="1:7" ht="18" customHeight="1" x14ac:dyDescent="0.4">
      <c r="A179" s="2"/>
      <c r="B179" s="2"/>
      <c r="G179" s="2"/>
    </row>
    <row r="180" spans="1:7" ht="18.75" customHeight="1" x14ac:dyDescent="0.4">
      <c r="A180" s="2"/>
      <c r="B180" s="2"/>
      <c r="G180" s="2"/>
    </row>
    <row r="181" spans="1:7" ht="18.75" customHeight="1" x14ac:dyDescent="0.4">
      <c r="A181" s="2"/>
      <c r="B181" s="2"/>
      <c r="G181" s="2"/>
    </row>
    <row r="182" spans="1:7" ht="19.5" customHeight="1" x14ac:dyDescent="0.4">
      <c r="A182" s="2"/>
      <c r="B182" s="2"/>
      <c r="G182" s="2"/>
    </row>
    <row r="183" spans="1:7" ht="18.75" customHeight="1" x14ac:dyDescent="0.4">
      <c r="A183" s="2"/>
      <c r="B183" s="2"/>
      <c r="G183" s="2"/>
    </row>
    <row r="184" spans="1:7" ht="18.75" customHeight="1" x14ac:dyDescent="0.4">
      <c r="A184" s="2"/>
      <c r="B184" s="2"/>
      <c r="G184" s="2"/>
    </row>
    <row r="185" spans="1:7" ht="18.75" customHeight="1" x14ac:dyDescent="0.4">
      <c r="A185" s="2"/>
      <c r="B185" s="2"/>
      <c r="G185" s="2"/>
    </row>
    <row r="186" spans="1:7" ht="18.75" customHeight="1" x14ac:dyDescent="0.4">
      <c r="A186" s="2"/>
      <c r="B186" s="2"/>
      <c r="G186" s="2"/>
    </row>
    <row r="187" spans="1:7" ht="18.75" customHeight="1" x14ac:dyDescent="0.4">
      <c r="A187" s="2"/>
      <c r="B187" s="2"/>
      <c r="G187" s="2"/>
    </row>
    <row r="188" spans="1:7" ht="18.75" customHeight="1" x14ac:dyDescent="0.4">
      <c r="A188" s="2"/>
      <c r="B188" s="2"/>
      <c r="G188" s="2"/>
    </row>
    <row r="189" spans="1:7" ht="18.75" customHeight="1" x14ac:dyDescent="0.4">
      <c r="A189" s="2"/>
      <c r="B189" s="2"/>
      <c r="G189" s="2"/>
    </row>
    <row r="190" spans="1:7" ht="18.75" customHeight="1" x14ac:dyDescent="0.4">
      <c r="A190" s="2"/>
      <c r="B190" s="2"/>
      <c r="G190" s="2"/>
    </row>
    <row r="191" spans="1:7" ht="18.75" customHeight="1" x14ac:dyDescent="0.4">
      <c r="A191" s="2"/>
      <c r="B191" s="2"/>
      <c r="G191" s="2"/>
    </row>
    <row r="192" spans="1:7" ht="18.75" customHeight="1" x14ac:dyDescent="0.4">
      <c r="A192" s="2"/>
      <c r="B192" s="2"/>
      <c r="G192" s="2"/>
    </row>
    <row r="193" spans="1:7" ht="19.5" customHeight="1" x14ac:dyDescent="0.4">
      <c r="A193" s="2"/>
      <c r="B193" s="2"/>
      <c r="G193" s="2"/>
    </row>
    <row r="194" spans="1:7" ht="19.5" customHeight="1" x14ac:dyDescent="0.4">
      <c r="A194" s="2"/>
      <c r="B194" s="2"/>
      <c r="G194" s="2"/>
    </row>
    <row r="195" spans="1:7" ht="18.75" customHeight="1" x14ac:dyDescent="0.4">
      <c r="A195" s="2"/>
      <c r="B195" s="2"/>
      <c r="G195" s="2"/>
    </row>
    <row r="196" spans="1:7" ht="18.75" customHeight="1" x14ac:dyDescent="0.4">
      <c r="A196" s="2"/>
      <c r="B196" s="2"/>
      <c r="G196" s="2"/>
    </row>
    <row r="197" spans="1:7" ht="18.75" customHeight="1" x14ac:dyDescent="0.4">
      <c r="A197" s="2"/>
      <c r="B197" s="2"/>
      <c r="G197" s="2"/>
    </row>
    <row r="198" spans="1:7" ht="18.75" customHeight="1" x14ac:dyDescent="0.4">
      <c r="A198" s="2"/>
      <c r="B198" s="2"/>
      <c r="G198" s="2"/>
    </row>
    <row r="199" spans="1:7" ht="18.75" customHeight="1" x14ac:dyDescent="0.4">
      <c r="A199" s="2"/>
      <c r="B199" s="2"/>
      <c r="G199" s="2"/>
    </row>
    <row r="200" spans="1:7" ht="19.5" customHeight="1" x14ac:dyDescent="0.4">
      <c r="A200" s="2"/>
      <c r="B200" s="2"/>
      <c r="G200" s="2"/>
    </row>
    <row r="201" spans="1:7" ht="19.5" customHeight="1" x14ac:dyDescent="0.4">
      <c r="A201" s="2"/>
      <c r="B201" s="2"/>
      <c r="G201" s="2"/>
    </row>
    <row r="202" spans="1:7" ht="18.75" customHeight="1" x14ac:dyDescent="0.4">
      <c r="A202" s="2"/>
      <c r="B202" s="2"/>
      <c r="G202" s="2"/>
    </row>
    <row r="203" spans="1:7" ht="18.75" customHeight="1" x14ac:dyDescent="0.4">
      <c r="A203" s="2"/>
      <c r="B203" s="2"/>
      <c r="G203" s="2"/>
    </row>
    <row r="204" spans="1:7" ht="18.75" customHeight="1" x14ac:dyDescent="0.4">
      <c r="A204" s="2"/>
      <c r="B204" s="2"/>
      <c r="G204" s="2"/>
    </row>
    <row r="205" spans="1:7" ht="18.75" customHeight="1" x14ac:dyDescent="0.4">
      <c r="A205" s="2"/>
      <c r="B205" s="2"/>
      <c r="G205" s="2"/>
    </row>
    <row r="206" spans="1:7" ht="18.75" customHeight="1" x14ac:dyDescent="0.4">
      <c r="A206" s="2"/>
      <c r="B206" s="2"/>
      <c r="G206" s="2"/>
    </row>
    <row r="207" spans="1:7" ht="18.75" customHeight="1" x14ac:dyDescent="0.4">
      <c r="A207" s="2"/>
      <c r="B207" s="2"/>
      <c r="G207" s="2"/>
    </row>
    <row r="208" spans="1:7" ht="18.75" customHeight="1" x14ac:dyDescent="0.4">
      <c r="A208" s="2"/>
      <c r="B208" s="2"/>
      <c r="G208" s="2"/>
    </row>
    <row r="209" spans="1:32" ht="18.75" customHeight="1" x14ac:dyDescent="0.4">
      <c r="A209" s="2"/>
      <c r="B209" s="2"/>
      <c r="G209" s="2"/>
    </row>
    <row r="210" spans="1:32" ht="18.75" customHeight="1" x14ac:dyDescent="0.4">
      <c r="A210" s="2"/>
      <c r="B210" s="2"/>
      <c r="G210" s="2"/>
    </row>
    <row r="211" spans="1:32" ht="18.75" customHeight="1" x14ac:dyDescent="0.4">
      <c r="A211" s="2"/>
      <c r="B211" s="2"/>
      <c r="G211" s="2"/>
    </row>
    <row r="212" spans="1:32" ht="18.75" customHeight="1" x14ac:dyDescent="0.4">
      <c r="A212" s="2"/>
      <c r="B212" s="2"/>
      <c r="G212" s="2"/>
    </row>
    <row r="213" spans="1:32" ht="18.75" customHeight="1" x14ac:dyDescent="0.4">
      <c r="A213" s="2"/>
      <c r="B213" s="2"/>
      <c r="G213" s="2"/>
    </row>
    <row r="214" spans="1:32" ht="18.75" customHeight="1" x14ac:dyDescent="0.4">
      <c r="A214" s="2"/>
      <c r="B214" s="2"/>
      <c r="G214" s="2"/>
    </row>
    <row r="215" spans="1:32" ht="18.75" customHeight="1" x14ac:dyDescent="0.4">
      <c r="A215" s="2"/>
      <c r="B215" s="2"/>
      <c r="G215" s="2"/>
    </row>
    <row r="216" spans="1:32" ht="18.75" customHeight="1" x14ac:dyDescent="0.4">
      <c r="A216" s="2"/>
      <c r="B216" s="2"/>
      <c r="G216" s="2"/>
    </row>
    <row r="217" spans="1:32" ht="18.75" customHeight="1" x14ac:dyDescent="0.4">
      <c r="A217" s="2"/>
      <c r="B217" s="2"/>
      <c r="G217" s="2"/>
    </row>
    <row r="218" spans="1:32" ht="18.75" customHeight="1" x14ac:dyDescent="0.4">
      <c r="A218" s="2"/>
      <c r="B218" s="2"/>
      <c r="G218" s="2"/>
    </row>
    <row r="219" spans="1:32" ht="18.75" customHeight="1" x14ac:dyDescent="0.4">
      <c r="A219" s="2"/>
      <c r="B219" s="2"/>
      <c r="G219" s="2"/>
    </row>
    <row r="220" spans="1:32" ht="18.75" customHeight="1" x14ac:dyDescent="0.4">
      <c r="A220" s="2"/>
      <c r="B220" s="2"/>
      <c r="G220" s="2"/>
    </row>
    <row r="221" spans="1:32" ht="18.75" customHeight="1" x14ac:dyDescent="0.4">
      <c r="A221" s="2"/>
      <c r="B221" s="2"/>
      <c r="G221" s="2"/>
    </row>
    <row r="222" spans="1:32" ht="18.75" customHeight="1" x14ac:dyDescent="0.4">
      <c r="A222" s="2"/>
      <c r="B222" s="2"/>
      <c r="G222" s="2"/>
    </row>
    <row r="223" spans="1:32" s="11" customFormat="1" ht="18.75" customHeight="1" x14ac:dyDescent="0.4">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1:32" ht="18.75" customHeight="1" x14ac:dyDescent="0.4">
      <c r="A224" s="2"/>
      <c r="B224" s="2"/>
      <c r="G224" s="2"/>
    </row>
    <row r="225" spans="1:7" ht="19.5" customHeight="1" x14ac:dyDescent="0.4">
      <c r="A225" s="2"/>
      <c r="B225" s="2"/>
      <c r="G225" s="2"/>
    </row>
    <row r="226" spans="1:7" ht="18.75" customHeight="1" x14ac:dyDescent="0.4">
      <c r="A226" s="2"/>
      <c r="B226" s="2"/>
      <c r="G226" s="2"/>
    </row>
    <row r="227" spans="1:7" ht="18.75" customHeight="1" x14ac:dyDescent="0.4">
      <c r="A227" s="2"/>
      <c r="B227" s="2"/>
      <c r="G227" s="2"/>
    </row>
    <row r="228" spans="1:7" ht="18.75" customHeight="1" x14ac:dyDescent="0.4">
      <c r="A228" s="2"/>
      <c r="B228" s="2"/>
      <c r="G228" s="2"/>
    </row>
    <row r="229" spans="1:7" ht="18.75" customHeight="1" x14ac:dyDescent="0.4">
      <c r="A229" s="2"/>
      <c r="B229" s="2"/>
      <c r="G229" s="2"/>
    </row>
    <row r="230" spans="1:7" ht="18.75" customHeight="1" x14ac:dyDescent="0.4">
      <c r="A230" s="2"/>
      <c r="B230" s="2"/>
      <c r="G230" s="2"/>
    </row>
    <row r="231" spans="1:7" ht="18.75" customHeight="1" x14ac:dyDescent="0.4">
      <c r="A231" s="2"/>
      <c r="B231" s="2"/>
      <c r="G231" s="2"/>
    </row>
    <row r="232" spans="1:7" ht="18.75" customHeight="1" x14ac:dyDescent="0.4">
      <c r="A232" s="2"/>
      <c r="B232" s="2"/>
      <c r="G232" s="2"/>
    </row>
    <row r="233" spans="1:7" ht="18.75" customHeight="1" x14ac:dyDescent="0.4">
      <c r="A233" s="2"/>
      <c r="B233" s="2"/>
      <c r="G233" s="2"/>
    </row>
    <row r="234" spans="1:7" ht="18.75" customHeight="1" x14ac:dyDescent="0.4">
      <c r="A234" s="2"/>
      <c r="B234" s="2"/>
      <c r="G234" s="2"/>
    </row>
    <row r="235" spans="1:7" ht="18.75" customHeight="1" x14ac:dyDescent="0.4">
      <c r="A235" s="2"/>
      <c r="B235" s="2"/>
      <c r="G235" s="2"/>
    </row>
    <row r="236" spans="1:7" ht="18.75" customHeight="1" x14ac:dyDescent="0.4">
      <c r="A236" s="2"/>
      <c r="B236" s="2"/>
      <c r="G236" s="2"/>
    </row>
    <row r="237" spans="1:7" ht="18.75" customHeight="1" x14ac:dyDescent="0.4">
      <c r="A237" s="2"/>
      <c r="B237" s="2"/>
      <c r="G237" s="2"/>
    </row>
    <row r="238" spans="1:7" ht="19.5" customHeight="1" x14ac:dyDescent="0.4">
      <c r="A238" s="2"/>
      <c r="B238" s="2"/>
      <c r="G238" s="2"/>
    </row>
    <row r="239" spans="1:7" ht="18.75" customHeight="1" x14ac:dyDescent="0.4">
      <c r="A239" s="2"/>
      <c r="B239" s="2"/>
      <c r="G239" s="2"/>
    </row>
    <row r="240" spans="1:7" ht="18.75" customHeight="1" x14ac:dyDescent="0.4">
      <c r="A240" s="2"/>
      <c r="B240" s="2"/>
      <c r="G240" s="2"/>
    </row>
    <row r="241" spans="1:7" ht="18.75" customHeight="1" x14ac:dyDescent="0.4">
      <c r="A241" s="2"/>
      <c r="B241" s="2"/>
      <c r="G241" s="2"/>
    </row>
    <row r="242" spans="1:7" ht="18.75" customHeight="1" x14ac:dyDescent="0.4">
      <c r="A242" s="2"/>
      <c r="B242" s="2"/>
      <c r="G242" s="2"/>
    </row>
    <row r="243" spans="1:7" ht="18.75" customHeight="1" x14ac:dyDescent="0.4">
      <c r="A243" s="2"/>
      <c r="B243" s="2"/>
      <c r="G243" s="2"/>
    </row>
    <row r="244" spans="1:7" ht="18.75" customHeight="1" x14ac:dyDescent="0.4">
      <c r="A244" s="2"/>
      <c r="B244" s="2"/>
      <c r="G244" s="2"/>
    </row>
    <row r="245" spans="1:7" ht="18.75" customHeight="1" x14ac:dyDescent="0.4">
      <c r="A245" s="2"/>
      <c r="B245" s="2"/>
      <c r="G245" s="2"/>
    </row>
    <row r="246" spans="1:7" ht="18.75" customHeight="1" x14ac:dyDescent="0.4">
      <c r="A246" s="2"/>
      <c r="B246" s="2"/>
      <c r="G246" s="2"/>
    </row>
    <row r="247" spans="1:7" ht="18.75" customHeight="1" x14ac:dyDescent="0.4">
      <c r="A247" s="2"/>
      <c r="B247" s="2"/>
      <c r="G247" s="2"/>
    </row>
    <row r="248" spans="1:7" ht="18.75" customHeight="1" x14ac:dyDescent="0.4">
      <c r="A248" s="2"/>
      <c r="B248" s="2"/>
      <c r="G248" s="2"/>
    </row>
    <row r="249" spans="1:7" ht="18.75" customHeight="1" x14ac:dyDescent="0.4">
      <c r="A249" s="2"/>
      <c r="B249" s="2"/>
      <c r="G249" s="2"/>
    </row>
    <row r="250" spans="1:7" ht="18.75" customHeight="1" x14ac:dyDescent="0.4">
      <c r="A250" s="2"/>
      <c r="B250" s="2"/>
      <c r="G250" s="2"/>
    </row>
    <row r="251" spans="1:7" ht="18.75" customHeight="1" x14ac:dyDescent="0.4">
      <c r="A251" s="2"/>
      <c r="B251" s="2"/>
      <c r="G251" s="2"/>
    </row>
    <row r="252" spans="1:7" ht="18.75" customHeight="1" x14ac:dyDescent="0.4">
      <c r="A252" s="2"/>
      <c r="B252" s="2"/>
      <c r="G252" s="2"/>
    </row>
    <row r="253" spans="1:7" ht="19.5" customHeight="1" x14ac:dyDescent="0.4">
      <c r="A253" s="2"/>
      <c r="B253" s="2"/>
      <c r="G253" s="2"/>
    </row>
    <row r="254" spans="1:7" ht="19.5" customHeight="1" x14ac:dyDescent="0.4">
      <c r="A254" s="2"/>
      <c r="B254" s="2"/>
      <c r="G254" s="2"/>
    </row>
    <row r="255" spans="1:7" ht="18.75" customHeight="1" x14ac:dyDescent="0.4">
      <c r="A255" s="2"/>
      <c r="B255" s="2"/>
      <c r="G255" s="2"/>
    </row>
    <row r="256" spans="1:7" ht="18.75" customHeight="1" x14ac:dyDescent="0.4">
      <c r="A256" s="2"/>
      <c r="B256" s="2"/>
      <c r="G256" s="2"/>
    </row>
    <row r="257" spans="1:7" ht="18.75" customHeight="1" x14ac:dyDescent="0.4">
      <c r="A257" s="2"/>
      <c r="B257" s="2"/>
      <c r="G257" s="2"/>
    </row>
    <row r="258" spans="1:7" ht="18.75" customHeight="1" x14ac:dyDescent="0.4">
      <c r="A258" s="2"/>
      <c r="B258" s="2"/>
      <c r="G258" s="2"/>
    </row>
    <row r="259" spans="1:7" ht="18.75" customHeight="1" x14ac:dyDescent="0.4">
      <c r="A259" s="2"/>
      <c r="B259" s="2"/>
      <c r="G259" s="2"/>
    </row>
    <row r="260" spans="1:7" ht="18.75" customHeight="1" x14ac:dyDescent="0.4">
      <c r="A260" s="2"/>
      <c r="B260" s="2"/>
      <c r="G260" s="2"/>
    </row>
    <row r="261" spans="1:7" ht="18.75" customHeight="1" x14ac:dyDescent="0.4">
      <c r="A261" s="2"/>
      <c r="B261" s="2"/>
      <c r="G261" s="2"/>
    </row>
    <row r="262" spans="1:7" ht="18.75" customHeight="1" x14ac:dyDescent="0.4">
      <c r="A262" s="2"/>
      <c r="B262" s="2"/>
      <c r="G262" s="2"/>
    </row>
    <row r="263" spans="1:7" ht="18.75" customHeight="1" x14ac:dyDescent="0.4">
      <c r="A263" s="2"/>
      <c r="B263" s="2"/>
      <c r="G263" s="2"/>
    </row>
    <row r="264" spans="1:7" ht="18.75" customHeight="1" x14ac:dyDescent="0.4">
      <c r="A264" s="2"/>
      <c r="B264" s="2"/>
      <c r="G264" s="2"/>
    </row>
    <row r="265" spans="1:7" ht="18.75" customHeight="1" x14ac:dyDescent="0.4">
      <c r="A265" s="2"/>
      <c r="B265" s="2"/>
      <c r="G265" s="2"/>
    </row>
    <row r="266" spans="1:7" ht="18.75" customHeight="1" x14ac:dyDescent="0.4">
      <c r="A266" s="2"/>
      <c r="B266" s="2"/>
      <c r="G266" s="2"/>
    </row>
    <row r="267" spans="1:7" ht="18.75" customHeight="1" x14ac:dyDescent="0.4">
      <c r="A267" s="2"/>
      <c r="B267" s="2"/>
      <c r="G267" s="2"/>
    </row>
    <row r="268" spans="1:7" ht="18.75" customHeight="1" x14ac:dyDescent="0.4">
      <c r="A268" s="2"/>
      <c r="B268" s="2"/>
      <c r="G268" s="2"/>
    </row>
    <row r="269" spans="1:7" ht="18.75" customHeight="1" x14ac:dyDescent="0.4">
      <c r="A269" s="2"/>
      <c r="B269" s="2"/>
      <c r="G269" s="2"/>
    </row>
    <row r="270" spans="1:7" ht="18.75" customHeight="1" x14ac:dyDescent="0.4">
      <c r="A270" s="2"/>
      <c r="B270" s="2"/>
      <c r="G270" s="2"/>
    </row>
    <row r="271" spans="1:7" ht="18.75" customHeight="1" x14ac:dyDescent="0.4">
      <c r="A271" s="2"/>
      <c r="B271" s="2"/>
      <c r="G271" s="2"/>
    </row>
    <row r="272" spans="1:7" ht="18.75" customHeight="1" x14ac:dyDescent="0.4">
      <c r="A272" s="2"/>
      <c r="B272" s="2"/>
      <c r="G272" s="2"/>
    </row>
    <row r="273" spans="1:32" ht="18.75" customHeight="1" x14ac:dyDescent="0.4">
      <c r="A273" s="2"/>
      <c r="B273" s="2"/>
      <c r="G273" s="2"/>
    </row>
    <row r="274" spans="1:32" s="13" customFormat="1" ht="19.5" customHeight="1" x14ac:dyDescent="0.1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spans="1:32" ht="18.75" customHeight="1" x14ac:dyDescent="0.4">
      <c r="A275" s="2"/>
      <c r="B275" s="2"/>
      <c r="G275" s="2"/>
    </row>
    <row r="276" spans="1:32" ht="18.75" customHeight="1" x14ac:dyDescent="0.4">
      <c r="A276" s="2"/>
      <c r="B276" s="2"/>
      <c r="G276" s="2"/>
    </row>
    <row r="277" spans="1:32" ht="18.75" customHeight="1" x14ac:dyDescent="0.4">
      <c r="A277" s="2"/>
      <c r="B277" s="2"/>
      <c r="G277" s="2"/>
    </row>
    <row r="278" spans="1:32" ht="18.75" customHeight="1" x14ac:dyDescent="0.4">
      <c r="A278" s="2"/>
      <c r="B278" s="2"/>
      <c r="G278" s="2"/>
    </row>
    <row r="279" spans="1:32" ht="19.5" customHeight="1" x14ac:dyDescent="0.4">
      <c r="A279" s="2"/>
      <c r="B279" s="2"/>
      <c r="G279" s="2"/>
    </row>
    <row r="280" spans="1:32" ht="19.5" customHeight="1" x14ac:dyDescent="0.4">
      <c r="A280" s="2"/>
      <c r="B280" s="2"/>
      <c r="G280" s="2"/>
    </row>
    <row r="281" spans="1:32" ht="18.75" customHeight="1" x14ac:dyDescent="0.4">
      <c r="A281" s="2"/>
      <c r="B281" s="2"/>
      <c r="G281" s="2"/>
    </row>
    <row r="282" spans="1:32" ht="18.75" customHeight="1" x14ac:dyDescent="0.4">
      <c r="A282" s="2"/>
      <c r="B282" s="2"/>
      <c r="G282" s="2"/>
    </row>
    <row r="283" spans="1:32" ht="18.75" customHeight="1" x14ac:dyDescent="0.4">
      <c r="A283" s="2"/>
      <c r="B283" s="2"/>
      <c r="G283" s="2"/>
    </row>
    <row r="284" spans="1:32" ht="18.75" customHeight="1" x14ac:dyDescent="0.4">
      <c r="A284" s="2"/>
      <c r="B284" s="2"/>
      <c r="G284" s="2"/>
    </row>
    <row r="285" spans="1:32" ht="18.75" customHeight="1" x14ac:dyDescent="0.4">
      <c r="A285" s="2"/>
      <c r="B285" s="2"/>
      <c r="G285" s="2"/>
    </row>
    <row r="286" spans="1:32" ht="18.75" customHeight="1" x14ac:dyDescent="0.4">
      <c r="A286" s="2"/>
      <c r="B286" s="2"/>
      <c r="G286" s="2"/>
    </row>
    <row r="287" spans="1:32" ht="18.75" customHeight="1" x14ac:dyDescent="0.4">
      <c r="A287" s="2"/>
      <c r="B287" s="2"/>
      <c r="G287" s="2"/>
    </row>
    <row r="288" spans="1:32" ht="18.75" customHeight="1" x14ac:dyDescent="0.4">
      <c r="A288" s="2"/>
      <c r="B288" s="2"/>
      <c r="G288" s="2"/>
    </row>
    <row r="289" spans="1:32" ht="18.75" customHeight="1" x14ac:dyDescent="0.4">
      <c r="A289" s="2"/>
      <c r="B289" s="2"/>
      <c r="G289" s="2"/>
    </row>
    <row r="290" spans="1:32" ht="19.5" customHeight="1" x14ac:dyDescent="0.4">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c r="AB290" s="11"/>
      <c r="AC290" s="11"/>
      <c r="AD290" s="11"/>
      <c r="AE290" s="11"/>
      <c r="AF290" s="11"/>
    </row>
    <row r="291" spans="1:32" ht="19.5" customHeight="1" x14ac:dyDescent="0.4">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row>
    <row r="292" spans="1:32" ht="18.75" customHeight="1" x14ac:dyDescent="0.4">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row>
    <row r="293" spans="1:32" ht="18.75" customHeight="1" x14ac:dyDescent="0.4">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c r="AC293" s="11"/>
      <c r="AD293" s="11"/>
      <c r="AE293" s="11"/>
      <c r="AF293" s="11"/>
    </row>
    <row r="294" spans="1:32" ht="18.75" customHeight="1" x14ac:dyDescent="0.4">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c r="AC294" s="11"/>
      <c r="AD294" s="11"/>
      <c r="AE294" s="11"/>
      <c r="AF294" s="11"/>
    </row>
    <row r="295" spans="1:32" ht="18.75" customHeight="1" x14ac:dyDescent="0.4">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c r="AC295" s="11"/>
      <c r="AD295" s="11"/>
      <c r="AE295" s="11"/>
      <c r="AF295" s="11"/>
    </row>
    <row r="296" spans="1:32" ht="18.75" customHeight="1" x14ac:dyDescent="0.4">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c r="AC296" s="11"/>
      <c r="AD296" s="11"/>
      <c r="AE296" s="11"/>
      <c r="AF296" s="11"/>
    </row>
    <row r="297" spans="1:32" ht="18.75" customHeight="1" x14ac:dyDescent="0.4">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c r="AC297" s="11"/>
      <c r="AD297" s="11"/>
      <c r="AE297" s="11"/>
      <c r="AF297" s="11"/>
    </row>
    <row r="298" spans="1:32" ht="18.75" customHeight="1" x14ac:dyDescent="0.4">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c r="AC298" s="11"/>
      <c r="AD298" s="11"/>
      <c r="AE298" s="11"/>
      <c r="AF298" s="11"/>
    </row>
    <row r="299" spans="1:32" s="13" customFormat="1" ht="19.5" customHeight="1" x14ac:dyDescent="0.15">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c r="AC299" s="11"/>
      <c r="AD299" s="11"/>
      <c r="AE299" s="11"/>
      <c r="AF299" s="11"/>
    </row>
    <row r="300" spans="1:32" ht="18.75" customHeight="1" x14ac:dyDescent="0.4">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c r="AC300" s="11"/>
      <c r="AD300" s="11"/>
      <c r="AE300" s="11"/>
      <c r="AF300" s="11"/>
    </row>
    <row r="301" spans="1:32" ht="18.75" customHeight="1" x14ac:dyDescent="0.4">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row>
    <row r="302" spans="1:32" ht="18.75" customHeight="1" x14ac:dyDescent="0.4">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row>
    <row r="303" spans="1:32" ht="8.25" customHeight="1" x14ac:dyDescent="0.4">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row>
    <row r="304" spans="1:32" ht="20.25" customHeight="1" x14ac:dyDescent="0.4">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row>
    <row r="305" spans="1:32" ht="20.25" customHeight="1" x14ac:dyDescent="0.4">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row>
    <row r="306" spans="1:32" ht="20.25" customHeight="1" x14ac:dyDescent="0.4">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row>
    <row r="307" spans="1:32" ht="20.25" customHeight="1" x14ac:dyDescent="0.4">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row>
    <row r="308" spans="1:32" ht="20.25" customHeight="1" x14ac:dyDescent="0.4">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c r="AC308" s="11"/>
      <c r="AD308" s="11"/>
      <c r="AE308" s="11"/>
      <c r="AF308" s="11"/>
    </row>
    <row r="309" spans="1:32" ht="20.25" customHeight="1" x14ac:dyDescent="0.4">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c r="AC309" s="11"/>
      <c r="AD309" s="11"/>
      <c r="AE309" s="11"/>
      <c r="AF309" s="11"/>
    </row>
    <row r="310" spans="1:32" ht="20.25" customHeight="1" x14ac:dyDescent="0.4">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c r="AB310" s="11"/>
      <c r="AC310" s="11"/>
      <c r="AD310" s="11"/>
      <c r="AE310" s="11"/>
      <c r="AF310" s="11"/>
    </row>
    <row r="311" spans="1:32" ht="20.25" customHeight="1" x14ac:dyDescent="0.4">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c r="AB311" s="11"/>
      <c r="AC311" s="11"/>
      <c r="AD311" s="11"/>
      <c r="AE311" s="11"/>
      <c r="AF311" s="11"/>
    </row>
    <row r="312" spans="1:32" ht="20.25" customHeight="1" x14ac:dyDescent="0.4">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c r="AC312" s="11"/>
      <c r="AD312" s="11"/>
      <c r="AE312" s="11"/>
      <c r="AF312" s="11"/>
    </row>
    <row r="313" spans="1:32" ht="20.25" customHeight="1" x14ac:dyDescent="0.4">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c r="AB313" s="11"/>
      <c r="AC313" s="11"/>
      <c r="AD313" s="11"/>
      <c r="AE313" s="11"/>
      <c r="AF313" s="11"/>
    </row>
    <row r="314" spans="1:32" ht="20.25" customHeight="1" x14ac:dyDescent="0.4">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c r="AC314" s="11"/>
      <c r="AD314" s="11"/>
      <c r="AE314" s="11"/>
      <c r="AF314" s="11"/>
    </row>
    <row r="315" spans="1:32" ht="20.25" customHeight="1" x14ac:dyDescent="0.4">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c r="AB315" s="11"/>
      <c r="AC315" s="11"/>
      <c r="AD315" s="11"/>
      <c r="AE315" s="11"/>
      <c r="AF315" s="11"/>
    </row>
    <row r="316" spans="1:32" ht="20.25" customHeight="1" x14ac:dyDescent="0.4">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c r="AB316" s="11"/>
      <c r="AC316" s="11"/>
      <c r="AD316" s="11"/>
      <c r="AE316" s="11"/>
      <c r="AF316" s="11"/>
    </row>
    <row r="317" spans="1:32" ht="20.25" customHeight="1" x14ac:dyDescent="0.4">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c r="AB317" s="11"/>
      <c r="AC317" s="11"/>
      <c r="AD317" s="11"/>
      <c r="AE317" s="11"/>
      <c r="AF317" s="11"/>
    </row>
    <row r="318" spans="1:32" ht="20.25" customHeight="1" x14ac:dyDescent="0.4">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row>
    <row r="319" spans="1:32" ht="20.25" customHeight="1" x14ac:dyDescent="0.4">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row>
    <row r="320" spans="1:32" ht="20.25" customHeight="1" x14ac:dyDescent="0.4">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row>
    <row r="321" spans="1:32" ht="20.25" customHeight="1" x14ac:dyDescent="0.4">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row>
    <row r="322" spans="1:32" ht="20.25" customHeight="1" x14ac:dyDescent="0.4">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row>
    <row r="323" spans="1:32" ht="20.25" customHeight="1" x14ac:dyDescent="0.4">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row>
    <row r="324" spans="1:32" ht="20.25" customHeight="1" x14ac:dyDescent="0.4">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row>
    <row r="325" spans="1:32" ht="20.25" customHeight="1" x14ac:dyDescent="0.4">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c r="AC325" s="11"/>
      <c r="AD325" s="11"/>
      <c r="AE325" s="11"/>
      <c r="AF325" s="11"/>
    </row>
    <row r="326" spans="1:32" ht="20.25" customHeight="1" x14ac:dyDescent="0.4">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c r="AB326" s="11"/>
      <c r="AC326" s="11"/>
      <c r="AD326" s="11"/>
      <c r="AE326" s="11"/>
      <c r="AF326" s="11"/>
    </row>
    <row r="327" spans="1:32" ht="20.25" customHeight="1" x14ac:dyDescent="0.4">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c r="AD327" s="11"/>
      <c r="AE327" s="11"/>
      <c r="AF327" s="11"/>
    </row>
    <row r="328" spans="1:32" ht="20.25" customHeight="1" x14ac:dyDescent="0.4">
      <c r="A328" s="2"/>
      <c r="B328" s="2"/>
      <c r="G328" s="2"/>
    </row>
    <row r="329" spans="1:32" ht="20.25" customHeight="1" x14ac:dyDescent="0.4">
      <c r="A329" s="2"/>
      <c r="B329" s="2"/>
      <c r="G329" s="2"/>
    </row>
    <row r="330" spans="1:32" ht="20.25" customHeight="1" x14ac:dyDescent="0.4">
      <c r="A330" s="2"/>
      <c r="B330" s="2"/>
      <c r="G330" s="2"/>
    </row>
    <row r="331" spans="1:32" ht="20.25" customHeight="1" x14ac:dyDescent="0.4">
      <c r="A331" s="2"/>
      <c r="B331" s="2"/>
      <c r="G331" s="2"/>
    </row>
    <row r="332" spans="1:32" ht="20.25" customHeight="1" x14ac:dyDescent="0.4">
      <c r="A332" s="2"/>
      <c r="B332" s="2"/>
      <c r="G332" s="2"/>
    </row>
    <row r="333" spans="1:32" ht="20.25" customHeight="1" x14ac:dyDescent="0.4">
      <c r="A333" s="2"/>
      <c r="B333" s="2"/>
      <c r="G333" s="2"/>
    </row>
    <row r="334" spans="1:32" ht="20.25" customHeight="1" x14ac:dyDescent="0.4">
      <c r="A334" s="2"/>
      <c r="B334" s="2"/>
      <c r="G334" s="2"/>
    </row>
    <row r="335" spans="1:32" ht="20.25" customHeight="1" x14ac:dyDescent="0.4">
      <c r="A335" s="2"/>
      <c r="B335" s="2"/>
      <c r="G335" s="2"/>
    </row>
    <row r="336" spans="1:32" ht="20.25" customHeight="1" x14ac:dyDescent="0.4">
      <c r="A336" s="2"/>
      <c r="B336" s="2"/>
      <c r="G336" s="2"/>
    </row>
    <row r="337" spans="1:7" ht="20.25" customHeight="1" x14ac:dyDescent="0.4">
      <c r="A337" s="2"/>
      <c r="B337" s="2"/>
      <c r="G337" s="2"/>
    </row>
    <row r="338" spans="1:7" ht="20.25" customHeight="1" x14ac:dyDescent="0.4">
      <c r="A338" s="2"/>
      <c r="B338" s="2"/>
      <c r="G338" s="2"/>
    </row>
    <row r="339" spans="1:7" ht="20.25" customHeight="1" x14ac:dyDescent="0.4">
      <c r="A339" s="2"/>
      <c r="B339" s="2"/>
      <c r="G339" s="2"/>
    </row>
    <row r="340" spans="1:7" ht="20.25" customHeight="1" x14ac:dyDescent="0.4">
      <c r="A340" s="2"/>
      <c r="B340" s="2"/>
      <c r="G340" s="2"/>
    </row>
    <row r="341" spans="1:7" ht="20.25" customHeight="1" x14ac:dyDescent="0.4">
      <c r="A341" s="2"/>
      <c r="B341" s="2"/>
      <c r="G341" s="2"/>
    </row>
    <row r="342" spans="1:7" ht="20.25" customHeight="1" x14ac:dyDescent="0.4">
      <c r="A342" s="2"/>
      <c r="B342" s="2"/>
      <c r="G342" s="2"/>
    </row>
    <row r="343" spans="1:7" ht="20.25" customHeight="1" x14ac:dyDescent="0.4">
      <c r="A343" s="2"/>
      <c r="B343" s="2"/>
      <c r="G343" s="2"/>
    </row>
    <row r="344" spans="1:7" ht="20.25" customHeight="1" x14ac:dyDescent="0.4">
      <c r="A344" s="2"/>
      <c r="B344" s="2"/>
      <c r="G344" s="2"/>
    </row>
    <row r="345" spans="1:7" ht="20.25" customHeight="1" x14ac:dyDescent="0.4">
      <c r="A345" s="2"/>
      <c r="B345" s="2"/>
      <c r="G345" s="2"/>
    </row>
    <row r="346" spans="1:7" ht="20.25" customHeight="1" x14ac:dyDescent="0.4">
      <c r="A346" s="2"/>
      <c r="B346" s="2"/>
      <c r="G346" s="2"/>
    </row>
    <row r="347" spans="1:7" ht="20.25" customHeight="1" x14ac:dyDescent="0.4">
      <c r="A347" s="2"/>
      <c r="B347" s="2"/>
      <c r="G347" s="2"/>
    </row>
    <row r="348" spans="1:7" ht="20.25" customHeight="1" x14ac:dyDescent="0.4">
      <c r="A348" s="2"/>
      <c r="B348" s="2"/>
      <c r="G348" s="2"/>
    </row>
    <row r="349" spans="1:7" ht="20.25" customHeight="1" x14ac:dyDescent="0.4">
      <c r="A349" s="2"/>
      <c r="B349" s="2"/>
      <c r="G349" s="2"/>
    </row>
    <row r="350" spans="1:7" ht="20.25" customHeight="1" x14ac:dyDescent="0.4">
      <c r="A350" s="2"/>
      <c r="B350" s="2"/>
      <c r="G350" s="2"/>
    </row>
    <row r="351" spans="1:7" ht="20.25" customHeight="1" x14ac:dyDescent="0.4">
      <c r="A351" s="2"/>
      <c r="B351" s="2"/>
      <c r="G351" s="2"/>
    </row>
    <row r="352" spans="1:7" ht="20.25" customHeight="1" x14ac:dyDescent="0.4">
      <c r="A352" s="2"/>
      <c r="B352" s="2"/>
      <c r="G352" s="2"/>
    </row>
    <row r="353" spans="1:7" ht="20.25" customHeight="1" x14ac:dyDescent="0.4">
      <c r="A353" s="2"/>
      <c r="B353" s="2"/>
      <c r="G353" s="2"/>
    </row>
    <row r="354" spans="1:7" ht="20.25" customHeight="1" x14ac:dyDescent="0.4">
      <c r="A354" s="2"/>
      <c r="B354" s="2"/>
      <c r="G354" s="2"/>
    </row>
    <row r="355" spans="1:7" ht="20.25" customHeight="1" x14ac:dyDescent="0.4">
      <c r="A355" s="2"/>
      <c r="B355" s="2"/>
      <c r="G355" s="2"/>
    </row>
    <row r="356" spans="1:7" ht="20.25" customHeight="1" x14ac:dyDescent="0.4">
      <c r="A356" s="2"/>
      <c r="B356" s="2"/>
      <c r="G356" s="2"/>
    </row>
    <row r="357" spans="1:7" ht="20.25" customHeight="1" x14ac:dyDescent="0.4">
      <c r="A357" s="2"/>
      <c r="B357" s="2"/>
      <c r="G357" s="2"/>
    </row>
    <row r="358" spans="1:7" ht="20.25" customHeight="1" x14ac:dyDescent="0.4">
      <c r="A358" s="2"/>
      <c r="B358" s="2"/>
      <c r="G358" s="2"/>
    </row>
    <row r="359" spans="1:7" ht="20.25" customHeight="1" x14ac:dyDescent="0.4">
      <c r="A359" s="2"/>
      <c r="B359" s="2"/>
      <c r="G359" s="2"/>
    </row>
    <row r="360" spans="1:7" ht="20.25" customHeight="1" x14ac:dyDescent="0.4">
      <c r="A360" s="2"/>
      <c r="B360" s="2"/>
      <c r="G360" s="2"/>
    </row>
    <row r="361" spans="1:7" ht="20.25" customHeight="1" x14ac:dyDescent="0.4">
      <c r="A361" s="2"/>
      <c r="B361" s="2"/>
      <c r="G361" s="2"/>
    </row>
    <row r="362" spans="1:7" ht="20.25" customHeight="1" x14ac:dyDescent="0.4">
      <c r="A362" s="2"/>
      <c r="B362" s="2"/>
      <c r="G362" s="2"/>
    </row>
    <row r="363" spans="1:7" ht="20.25" customHeight="1" x14ac:dyDescent="0.4">
      <c r="A363" s="2"/>
      <c r="B363" s="2"/>
      <c r="G363" s="2"/>
    </row>
    <row r="364" spans="1:7" ht="20.25" customHeight="1" x14ac:dyDescent="0.4">
      <c r="A364" s="2"/>
      <c r="B364" s="2"/>
      <c r="G364" s="2"/>
    </row>
    <row r="365" spans="1:7" ht="20.25" customHeight="1" x14ac:dyDescent="0.4">
      <c r="A365" s="2"/>
      <c r="B365" s="2"/>
      <c r="G365" s="2"/>
    </row>
    <row r="366" spans="1:7" ht="20.25" customHeight="1" x14ac:dyDescent="0.4">
      <c r="A366" s="2"/>
      <c r="B366" s="2"/>
      <c r="G366" s="2"/>
    </row>
    <row r="367" spans="1:7" ht="20.25" customHeight="1" x14ac:dyDescent="0.4">
      <c r="A367" s="2"/>
      <c r="B367" s="2"/>
      <c r="G367" s="2"/>
    </row>
    <row r="368" spans="1:7" ht="20.25" customHeight="1" x14ac:dyDescent="0.4">
      <c r="A368" s="2"/>
      <c r="B368" s="2"/>
      <c r="G368" s="2"/>
    </row>
    <row r="369" spans="1:7" ht="20.25" customHeight="1" x14ac:dyDescent="0.4">
      <c r="A369" s="2"/>
      <c r="B369" s="2"/>
      <c r="G369" s="2"/>
    </row>
    <row r="370" spans="1:7" ht="20.25" customHeight="1" x14ac:dyDescent="0.4">
      <c r="A370" s="2"/>
      <c r="B370" s="2"/>
      <c r="G370" s="2"/>
    </row>
    <row r="371" spans="1:7" ht="20.25" customHeight="1" x14ac:dyDescent="0.4">
      <c r="A371" s="2"/>
      <c r="B371" s="2"/>
      <c r="G371" s="2"/>
    </row>
    <row r="372" spans="1:7" ht="20.25" customHeight="1" x14ac:dyDescent="0.4">
      <c r="A372" s="2"/>
      <c r="B372" s="2"/>
      <c r="G372" s="2"/>
    </row>
    <row r="373" spans="1:7" ht="20.25" customHeight="1" x14ac:dyDescent="0.4">
      <c r="A373" s="2"/>
      <c r="B373" s="2"/>
      <c r="G373" s="2"/>
    </row>
    <row r="374" spans="1:7" ht="20.25" customHeight="1" x14ac:dyDescent="0.4">
      <c r="A374" s="2"/>
      <c r="B374" s="2"/>
      <c r="G374" s="2"/>
    </row>
    <row r="375" spans="1:7" ht="20.25" customHeight="1" x14ac:dyDescent="0.4">
      <c r="A375" s="2"/>
      <c r="B375" s="2"/>
      <c r="G375" s="2"/>
    </row>
    <row r="376" spans="1:7" ht="20.25" customHeight="1" x14ac:dyDescent="0.4">
      <c r="A376" s="2"/>
      <c r="B376" s="2"/>
      <c r="G376" s="2"/>
    </row>
    <row r="377" spans="1:7" ht="20.25" customHeight="1" x14ac:dyDescent="0.4">
      <c r="A377" s="2"/>
      <c r="B377" s="2"/>
      <c r="G377" s="2"/>
    </row>
    <row r="378" spans="1:7" ht="20.25" customHeight="1" x14ac:dyDescent="0.4">
      <c r="A378" s="2"/>
      <c r="B378" s="2"/>
      <c r="G378" s="2"/>
    </row>
    <row r="379" spans="1:7" ht="20.25" customHeight="1" x14ac:dyDescent="0.4">
      <c r="A379" s="2"/>
      <c r="B379" s="2"/>
      <c r="G379" s="2"/>
    </row>
    <row r="380" spans="1:7" ht="20.25" customHeight="1" x14ac:dyDescent="0.4">
      <c r="A380" s="2"/>
      <c r="B380" s="2"/>
      <c r="G380" s="2"/>
    </row>
    <row r="381" spans="1:7" ht="20.25" customHeight="1" x14ac:dyDescent="0.4">
      <c r="A381" s="2"/>
      <c r="B381" s="2"/>
      <c r="G381" s="2"/>
    </row>
    <row r="382" spans="1:7" ht="20.25" customHeight="1" x14ac:dyDescent="0.4">
      <c r="A382" s="2"/>
      <c r="B382" s="2"/>
      <c r="G382" s="2"/>
    </row>
    <row r="383" spans="1:7" ht="20.25" customHeight="1" x14ac:dyDescent="0.4">
      <c r="A383" s="2"/>
      <c r="B383" s="2"/>
      <c r="G383" s="2"/>
    </row>
    <row r="384" spans="1:7" ht="20.25" customHeight="1" x14ac:dyDescent="0.4">
      <c r="A384" s="2"/>
      <c r="B384" s="2"/>
      <c r="G384" s="2"/>
    </row>
    <row r="385" spans="1:7" ht="20.25" customHeight="1" x14ac:dyDescent="0.4">
      <c r="A385" s="2"/>
      <c r="B385" s="2"/>
      <c r="G385" s="2"/>
    </row>
    <row r="386" spans="1:7" ht="20.25" customHeight="1" x14ac:dyDescent="0.4">
      <c r="A386" s="2"/>
      <c r="B386" s="2"/>
      <c r="G386" s="2"/>
    </row>
    <row r="387" spans="1:7" ht="20.25" customHeight="1" x14ac:dyDescent="0.4">
      <c r="A387" s="2"/>
      <c r="B387" s="2"/>
      <c r="G387" s="2"/>
    </row>
    <row r="388" spans="1:7" ht="20.25" customHeight="1" x14ac:dyDescent="0.4">
      <c r="A388" s="2"/>
      <c r="B388" s="2"/>
      <c r="G388" s="2"/>
    </row>
    <row r="389" spans="1:7" ht="20.25" customHeight="1" x14ac:dyDescent="0.4">
      <c r="A389" s="2"/>
      <c r="B389" s="2"/>
      <c r="G389" s="2"/>
    </row>
    <row r="390" spans="1:7" ht="20.25" customHeight="1" x14ac:dyDescent="0.4">
      <c r="A390" s="2"/>
      <c r="B390" s="2"/>
      <c r="G390" s="2"/>
    </row>
    <row r="391" spans="1:7" ht="20.25" customHeight="1" x14ac:dyDescent="0.4">
      <c r="A391" s="2"/>
      <c r="B391" s="2"/>
      <c r="G391" s="2"/>
    </row>
    <row r="392" spans="1:7" ht="20.25" customHeight="1" x14ac:dyDescent="0.4">
      <c r="A392" s="2"/>
      <c r="B392" s="2"/>
      <c r="G392" s="2"/>
    </row>
    <row r="393" spans="1:7" ht="20.25" customHeight="1" x14ac:dyDescent="0.4">
      <c r="A393" s="2"/>
      <c r="B393" s="2"/>
      <c r="G393" s="2"/>
    </row>
    <row r="394" spans="1:7" ht="20.25" customHeight="1" x14ac:dyDescent="0.4">
      <c r="A394" s="2"/>
      <c r="B394" s="2"/>
      <c r="G394" s="2"/>
    </row>
    <row r="395" spans="1:7" x14ac:dyDescent="0.4">
      <c r="A395" s="2"/>
      <c r="B395" s="2"/>
      <c r="G395" s="2"/>
    </row>
    <row r="396" spans="1:7" x14ac:dyDescent="0.4">
      <c r="A396" s="2"/>
      <c r="B396" s="2"/>
      <c r="G396" s="2"/>
    </row>
    <row r="397" spans="1:7" x14ac:dyDescent="0.4">
      <c r="A397" s="2"/>
      <c r="B397" s="2"/>
      <c r="G397" s="2"/>
    </row>
    <row r="398" spans="1:7" x14ac:dyDescent="0.4">
      <c r="A398" s="2"/>
      <c r="B398" s="2"/>
      <c r="G398" s="2"/>
    </row>
    <row r="399" spans="1:7" x14ac:dyDescent="0.4">
      <c r="A399" s="2"/>
      <c r="B399" s="2"/>
      <c r="G399" s="2"/>
    </row>
    <row r="400" spans="1:7" x14ac:dyDescent="0.4">
      <c r="A400" s="2"/>
      <c r="B400" s="2"/>
      <c r="G400" s="2"/>
    </row>
    <row r="401" spans="1:7" x14ac:dyDescent="0.4">
      <c r="A401" s="2"/>
      <c r="B401" s="2"/>
      <c r="G401" s="2"/>
    </row>
    <row r="402" spans="1:7" x14ac:dyDescent="0.4">
      <c r="A402" s="2"/>
      <c r="B402" s="2"/>
      <c r="G402" s="2"/>
    </row>
    <row r="403" spans="1:7" x14ac:dyDescent="0.4">
      <c r="A403" s="2"/>
      <c r="B403" s="2"/>
      <c r="G403" s="2"/>
    </row>
    <row r="404" spans="1:7" x14ac:dyDescent="0.4">
      <c r="A404" s="2"/>
      <c r="B404" s="2"/>
      <c r="G404" s="2"/>
    </row>
    <row r="405" spans="1:7" x14ac:dyDescent="0.4">
      <c r="A405" s="2"/>
      <c r="B405" s="2"/>
      <c r="G405" s="2"/>
    </row>
    <row r="406" spans="1:7" x14ac:dyDescent="0.4">
      <c r="A406" s="2"/>
      <c r="B406" s="2"/>
      <c r="G406" s="2"/>
    </row>
    <row r="407" spans="1:7" x14ac:dyDescent="0.4">
      <c r="A407" s="2"/>
      <c r="B407" s="2"/>
      <c r="G407" s="2"/>
    </row>
    <row r="408" spans="1:7" x14ac:dyDescent="0.4">
      <c r="A408" s="2"/>
      <c r="B408" s="2"/>
      <c r="G408" s="2"/>
    </row>
    <row r="409" spans="1:7" x14ac:dyDescent="0.4">
      <c r="A409" s="2"/>
      <c r="B409" s="2"/>
      <c r="G409" s="2"/>
    </row>
    <row r="410" spans="1:7" x14ac:dyDescent="0.4">
      <c r="A410" s="2"/>
      <c r="B410" s="2"/>
      <c r="G410" s="2"/>
    </row>
    <row r="411" spans="1:7" x14ac:dyDescent="0.4">
      <c r="A411" s="2"/>
      <c r="B411" s="2"/>
      <c r="G411" s="2"/>
    </row>
    <row r="412" spans="1:7" x14ac:dyDescent="0.4">
      <c r="A412" s="2"/>
      <c r="B412" s="2"/>
      <c r="G412" s="2"/>
    </row>
    <row r="413" spans="1:7" x14ac:dyDescent="0.4">
      <c r="A413" s="2"/>
      <c r="B413" s="2"/>
      <c r="G413" s="2"/>
    </row>
    <row r="414" spans="1:7" x14ac:dyDescent="0.4">
      <c r="A414" s="2"/>
      <c r="B414" s="2"/>
      <c r="G414" s="2"/>
    </row>
    <row r="415" spans="1:7" x14ac:dyDescent="0.4">
      <c r="A415" s="2"/>
      <c r="B415" s="2"/>
      <c r="G415" s="2"/>
    </row>
    <row r="416" spans="1:7" x14ac:dyDescent="0.4">
      <c r="A416" s="2"/>
      <c r="B416" s="2"/>
      <c r="G416" s="2"/>
    </row>
    <row r="417" spans="1:7" x14ac:dyDescent="0.4">
      <c r="A417" s="2"/>
      <c r="B417" s="2"/>
      <c r="G417" s="2"/>
    </row>
    <row r="418" spans="1:7" x14ac:dyDescent="0.4">
      <c r="A418" s="2"/>
      <c r="B418" s="2"/>
      <c r="G418" s="2"/>
    </row>
    <row r="419" spans="1:7" x14ac:dyDescent="0.4">
      <c r="A419" s="2"/>
      <c r="B419" s="2"/>
      <c r="G419" s="2"/>
    </row>
    <row r="420" spans="1:7" x14ac:dyDescent="0.4">
      <c r="A420" s="2"/>
      <c r="B420" s="2"/>
      <c r="G420" s="2"/>
    </row>
    <row r="421" spans="1:7" x14ac:dyDescent="0.4">
      <c r="A421" s="2"/>
      <c r="B421" s="2"/>
      <c r="G421" s="2"/>
    </row>
    <row r="422" spans="1:7" x14ac:dyDescent="0.4">
      <c r="A422" s="2"/>
      <c r="B422" s="2"/>
      <c r="G422" s="2"/>
    </row>
    <row r="423" spans="1:7" x14ac:dyDescent="0.4">
      <c r="A423" s="2"/>
      <c r="B423" s="2"/>
      <c r="G423" s="2"/>
    </row>
    <row r="424" spans="1:7" x14ac:dyDescent="0.4">
      <c r="A424" s="2"/>
      <c r="B424" s="2"/>
      <c r="G424" s="2"/>
    </row>
    <row r="425" spans="1:7" x14ac:dyDescent="0.4">
      <c r="A425" s="2"/>
      <c r="B425" s="2"/>
      <c r="G425" s="2"/>
    </row>
    <row r="426" spans="1:7" x14ac:dyDescent="0.4">
      <c r="A426" s="2"/>
      <c r="B426" s="2"/>
      <c r="G426" s="2"/>
    </row>
    <row r="427" spans="1:7" x14ac:dyDescent="0.4">
      <c r="A427" s="2"/>
      <c r="B427" s="2"/>
      <c r="G427" s="2"/>
    </row>
    <row r="428" spans="1:7" x14ac:dyDescent="0.4">
      <c r="A428" s="2"/>
      <c r="B428" s="2"/>
      <c r="G428" s="2"/>
    </row>
    <row r="429" spans="1:7" x14ac:dyDescent="0.4">
      <c r="A429" s="2"/>
      <c r="B429" s="2"/>
      <c r="G429" s="2"/>
    </row>
    <row r="430" spans="1:7" x14ac:dyDescent="0.4">
      <c r="A430" s="2"/>
      <c r="B430" s="2"/>
      <c r="G430" s="2"/>
    </row>
    <row r="431" spans="1:7" x14ac:dyDescent="0.4">
      <c r="A431" s="2"/>
      <c r="B431" s="2"/>
      <c r="G431" s="2"/>
    </row>
    <row r="432" spans="1:7" x14ac:dyDescent="0.4">
      <c r="A432" s="2"/>
      <c r="B432" s="2"/>
      <c r="G432" s="2"/>
    </row>
    <row r="433" spans="1:32" x14ac:dyDescent="0.4">
      <c r="A433" s="2"/>
      <c r="B433" s="2"/>
      <c r="G433" s="2"/>
    </row>
    <row r="434" spans="1:32" x14ac:dyDescent="0.4">
      <c r="A434" s="2"/>
      <c r="B434" s="2"/>
      <c r="G434" s="2"/>
    </row>
    <row r="435" spans="1:32" x14ac:dyDescent="0.4">
      <c r="A435" s="2"/>
      <c r="B435" s="2"/>
      <c r="G435" s="2"/>
    </row>
    <row r="436" spans="1:32" x14ac:dyDescent="0.4">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c r="AA436" s="11"/>
      <c r="AB436" s="11"/>
      <c r="AC436" s="11"/>
      <c r="AD436" s="11"/>
      <c r="AE436" s="11"/>
      <c r="AF436" s="11"/>
    </row>
    <row r="437" spans="1:32" x14ac:dyDescent="0.4">
      <c r="A437" s="2"/>
      <c r="B437" s="2"/>
      <c r="G437" s="2"/>
    </row>
    <row r="438" spans="1:32" x14ac:dyDescent="0.4">
      <c r="A438" s="2"/>
      <c r="B438" s="2"/>
      <c r="G438" s="2"/>
    </row>
    <row r="439" spans="1:32" x14ac:dyDescent="0.4">
      <c r="A439" s="2"/>
      <c r="B439" s="2"/>
      <c r="G439" s="2"/>
    </row>
    <row r="440" spans="1:32" x14ac:dyDescent="0.4">
      <c r="A440" s="2"/>
      <c r="B440" s="2"/>
      <c r="G440" s="2"/>
    </row>
    <row r="441" spans="1:32" x14ac:dyDescent="0.4">
      <c r="A441" s="2"/>
      <c r="B441" s="2"/>
      <c r="G441" s="2"/>
    </row>
    <row r="442" spans="1:32" x14ac:dyDescent="0.4">
      <c r="A442" s="2"/>
      <c r="B442" s="2"/>
      <c r="G442" s="2"/>
    </row>
    <row r="443" spans="1:32" x14ac:dyDescent="0.4">
      <c r="A443" s="2"/>
      <c r="B443" s="2"/>
      <c r="G443" s="2"/>
    </row>
    <row r="444" spans="1:32" x14ac:dyDescent="0.4">
      <c r="A444" s="2"/>
      <c r="B444" s="2"/>
      <c r="G444" s="2"/>
    </row>
    <row r="445" spans="1:32" x14ac:dyDescent="0.4">
      <c r="A445" s="2"/>
      <c r="B445" s="2"/>
      <c r="G445" s="2"/>
    </row>
    <row r="446" spans="1:32" x14ac:dyDescent="0.4">
      <c r="A446" s="2"/>
      <c r="B446" s="2"/>
      <c r="G446" s="2"/>
    </row>
    <row r="447" spans="1:32" x14ac:dyDescent="0.4">
      <c r="A447" s="2"/>
      <c r="B447" s="2"/>
      <c r="G447" s="2"/>
    </row>
    <row r="448" spans="1:32" x14ac:dyDescent="0.4">
      <c r="A448" s="2"/>
      <c r="B448" s="2"/>
      <c r="G448" s="2"/>
    </row>
    <row r="449" spans="1:7" x14ac:dyDescent="0.4">
      <c r="A449" s="2"/>
      <c r="B449" s="2"/>
      <c r="G449" s="2"/>
    </row>
    <row r="450" spans="1:7" x14ac:dyDescent="0.4">
      <c r="A450" s="2"/>
      <c r="B450" s="2"/>
      <c r="G450" s="2"/>
    </row>
    <row r="451" spans="1:7" x14ac:dyDescent="0.4">
      <c r="A451" s="2"/>
      <c r="B451" s="2"/>
      <c r="G451" s="2"/>
    </row>
    <row r="452" spans="1:7" x14ac:dyDescent="0.4">
      <c r="A452" s="2"/>
      <c r="B452" s="2"/>
      <c r="G452" s="2"/>
    </row>
    <row r="453" spans="1:7" x14ac:dyDescent="0.4">
      <c r="A453" s="2"/>
      <c r="B453" s="2"/>
      <c r="G453" s="2"/>
    </row>
    <row r="454" spans="1:7" x14ac:dyDescent="0.4">
      <c r="A454" s="2"/>
      <c r="B454" s="2"/>
      <c r="G454" s="2"/>
    </row>
    <row r="455" spans="1:7" x14ac:dyDescent="0.4">
      <c r="A455" s="2"/>
      <c r="B455" s="2"/>
      <c r="G455" s="2"/>
    </row>
    <row r="456" spans="1:7" x14ac:dyDescent="0.4">
      <c r="A456" s="2"/>
      <c r="B456" s="2"/>
      <c r="G456" s="2"/>
    </row>
    <row r="457" spans="1:7" x14ac:dyDescent="0.4">
      <c r="A457" s="2"/>
      <c r="B457" s="2"/>
      <c r="G457" s="2"/>
    </row>
    <row r="458" spans="1:7" x14ac:dyDescent="0.4">
      <c r="A458" s="2"/>
      <c r="B458" s="2"/>
      <c r="G458" s="2"/>
    </row>
    <row r="459" spans="1:7" x14ac:dyDescent="0.4">
      <c r="A459" s="2"/>
      <c r="B459" s="2"/>
      <c r="G459" s="2"/>
    </row>
    <row r="460" spans="1:7" x14ac:dyDescent="0.4">
      <c r="A460" s="2"/>
      <c r="B460" s="2"/>
      <c r="G460" s="2"/>
    </row>
    <row r="461" spans="1:7" x14ac:dyDescent="0.4">
      <c r="A461" s="2"/>
      <c r="B461" s="2"/>
      <c r="G461" s="2"/>
    </row>
    <row r="462" spans="1:7" x14ac:dyDescent="0.4">
      <c r="A462" s="2"/>
      <c r="B462" s="2"/>
      <c r="G462" s="2"/>
    </row>
    <row r="463" spans="1:7" x14ac:dyDescent="0.4">
      <c r="A463" s="2"/>
      <c r="B463" s="2"/>
      <c r="G463" s="2"/>
    </row>
    <row r="464" spans="1:7" x14ac:dyDescent="0.4">
      <c r="A464" s="2"/>
      <c r="B464" s="2"/>
      <c r="G464" s="2"/>
    </row>
    <row r="465" spans="1:7" x14ac:dyDescent="0.4">
      <c r="A465" s="2"/>
      <c r="B465" s="2"/>
      <c r="G465" s="2"/>
    </row>
    <row r="466" spans="1:7" x14ac:dyDescent="0.4">
      <c r="A466" s="2"/>
      <c r="B466" s="2"/>
      <c r="G466" s="2"/>
    </row>
    <row r="467" spans="1:7" x14ac:dyDescent="0.4">
      <c r="A467" s="2"/>
      <c r="B467" s="2"/>
      <c r="G467" s="2"/>
    </row>
    <row r="468" spans="1:7" x14ac:dyDescent="0.4">
      <c r="A468" s="2"/>
      <c r="B468" s="2"/>
      <c r="G468" s="2"/>
    </row>
    <row r="469" spans="1:7" x14ac:dyDescent="0.4">
      <c r="A469" s="2"/>
      <c r="B469" s="2"/>
      <c r="G469" s="2"/>
    </row>
    <row r="470" spans="1:7" x14ac:dyDescent="0.4">
      <c r="A470" s="2"/>
      <c r="B470" s="2"/>
      <c r="G470" s="2"/>
    </row>
    <row r="471" spans="1:7" x14ac:dyDescent="0.4">
      <c r="A471" s="2"/>
      <c r="B471" s="2"/>
      <c r="G471" s="2"/>
    </row>
    <row r="472" spans="1:7" x14ac:dyDescent="0.4">
      <c r="A472" s="2"/>
      <c r="B472" s="2"/>
      <c r="G472" s="2"/>
    </row>
    <row r="473" spans="1:7" x14ac:dyDescent="0.4">
      <c r="A473" s="2"/>
      <c r="B473" s="2"/>
      <c r="G473" s="2"/>
    </row>
    <row r="474" spans="1:7" x14ac:dyDescent="0.4">
      <c r="A474" s="2"/>
      <c r="B474" s="2"/>
      <c r="G474" s="2"/>
    </row>
    <row r="475" spans="1:7" x14ac:dyDescent="0.4">
      <c r="A475" s="2"/>
      <c r="B475" s="2"/>
      <c r="G475" s="2"/>
    </row>
    <row r="476" spans="1:7" x14ac:dyDescent="0.4">
      <c r="A476" s="2"/>
      <c r="B476" s="2"/>
      <c r="G476" s="2"/>
    </row>
    <row r="477" spans="1:7" x14ac:dyDescent="0.4">
      <c r="A477" s="2"/>
      <c r="B477" s="2"/>
      <c r="G477" s="2"/>
    </row>
    <row r="478" spans="1:7" x14ac:dyDescent="0.4">
      <c r="A478" s="2"/>
      <c r="B478" s="2"/>
      <c r="G478" s="2"/>
    </row>
    <row r="479" spans="1:7" x14ac:dyDescent="0.4">
      <c r="A479" s="2"/>
      <c r="B479" s="2"/>
      <c r="G479" s="2"/>
    </row>
    <row r="480" spans="1:7" x14ac:dyDescent="0.4">
      <c r="A480" s="2"/>
      <c r="B480" s="2"/>
      <c r="G480" s="2"/>
    </row>
    <row r="481" spans="1:32" x14ac:dyDescent="0.4">
      <c r="A481" s="2"/>
      <c r="B481" s="2"/>
      <c r="G481" s="2"/>
    </row>
    <row r="482" spans="1:32" x14ac:dyDescent="0.4">
      <c r="A482" s="2"/>
      <c r="B482" s="2"/>
      <c r="G482" s="2"/>
    </row>
    <row r="483" spans="1:32" x14ac:dyDescent="0.4">
      <c r="A483" s="2"/>
      <c r="B483" s="2"/>
      <c r="G483" s="2"/>
    </row>
    <row r="484" spans="1:32" x14ac:dyDescent="0.4">
      <c r="A484" s="2"/>
      <c r="B484" s="2"/>
      <c r="G484" s="2"/>
    </row>
    <row r="485" spans="1:32" x14ac:dyDescent="0.4">
      <c r="A485" s="2"/>
      <c r="B485" s="2"/>
      <c r="G485" s="2"/>
    </row>
    <row r="486" spans="1:32" x14ac:dyDescent="0.4">
      <c r="A486" s="2"/>
      <c r="B486" s="2"/>
      <c r="G486" s="2"/>
    </row>
    <row r="487" spans="1:32" x14ac:dyDescent="0.15">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row>
    <row r="488" spans="1:32" x14ac:dyDescent="0.4">
      <c r="A488" s="2"/>
      <c r="B488" s="2"/>
      <c r="G488" s="2"/>
    </row>
    <row r="489" spans="1:32" x14ac:dyDescent="0.4">
      <c r="A489" s="2"/>
      <c r="B489" s="2"/>
      <c r="G489" s="2"/>
    </row>
    <row r="490" spans="1:32" x14ac:dyDescent="0.4">
      <c r="A490" s="2"/>
      <c r="B490" s="2"/>
      <c r="G490" s="2"/>
    </row>
    <row r="491" spans="1:32" x14ac:dyDescent="0.4">
      <c r="A491" s="2"/>
      <c r="B491" s="2"/>
      <c r="G491" s="2"/>
    </row>
    <row r="492" spans="1:32" x14ac:dyDescent="0.4">
      <c r="A492" s="2"/>
      <c r="B492" s="2"/>
      <c r="G492" s="2"/>
    </row>
    <row r="493" spans="1:32" x14ac:dyDescent="0.4">
      <c r="A493" s="2"/>
      <c r="B493" s="2"/>
      <c r="G493" s="2"/>
    </row>
    <row r="494" spans="1:32" x14ac:dyDescent="0.4">
      <c r="A494" s="2"/>
      <c r="B494" s="2"/>
      <c r="G494" s="2"/>
    </row>
    <row r="495" spans="1:32" x14ac:dyDescent="0.4">
      <c r="A495" s="2"/>
      <c r="B495" s="2"/>
      <c r="G495" s="2"/>
    </row>
    <row r="496" spans="1:32" x14ac:dyDescent="0.4">
      <c r="A496" s="2"/>
      <c r="B496" s="2"/>
      <c r="G496" s="2"/>
    </row>
    <row r="497" spans="1:32" x14ac:dyDescent="0.4">
      <c r="A497" s="2"/>
      <c r="B497" s="2"/>
      <c r="G497" s="2"/>
    </row>
    <row r="498" spans="1:32" x14ac:dyDescent="0.4">
      <c r="A498" s="2"/>
      <c r="B498" s="2"/>
      <c r="G498" s="2"/>
    </row>
    <row r="499" spans="1:32" x14ac:dyDescent="0.4">
      <c r="A499" s="2"/>
      <c r="B499" s="2"/>
      <c r="G499" s="2"/>
    </row>
    <row r="500" spans="1:32" x14ac:dyDescent="0.4">
      <c r="A500" s="2"/>
      <c r="B500" s="2"/>
      <c r="G500" s="2"/>
    </row>
    <row r="501" spans="1:32" x14ac:dyDescent="0.4">
      <c r="A501" s="2"/>
      <c r="B501" s="2"/>
      <c r="G501" s="2"/>
    </row>
    <row r="502" spans="1:32" x14ac:dyDescent="0.4">
      <c r="A502" s="2"/>
      <c r="B502" s="2"/>
      <c r="G502" s="2"/>
    </row>
    <row r="503" spans="1:32" x14ac:dyDescent="0.4">
      <c r="A503" s="2"/>
      <c r="B503" s="2"/>
      <c r="G503" s="2"/>
    </row>
    <row r="504" spans="1:32" x14ac:dyDescent="0.4">
      <c r="A504" s="2"/>
      <c r="B504" s="2"/>
      <c r="G504" s="2"/>
    </row>
    <row r="505" spans="1:32" x14ac:dyDescent="0.4">
      <c r="A505" s="2"/>
      <c r="B505" s="2"/>
      <c r="G505" s="2"/>
    </row>
    <row r="506" spans="1:32" x14ac:dyDescent="0.4">
      <c r="A506" s="2"/>
      <c r="B506" s="2"/>
      <c r="G506" s="2"/>
    </row>
    <row r="507" spans="1:32" x14ac:dyDescent="0.4">
      <c r="A507" s="2"/>
      <c r="B507" s="2"/>
      <c r="G507" s="2"/>
    </row>
    <row r="508" spans="1:32" x14ac:dyDescent="0.4">
      <c r="A508" s="2"/>
      <c r="B508" s="2"/>
      <c r="G508" s="2"/>
    </row>
    <row r="509" spans="1:32" x14ac:dyDescent="0.4">
      <c r="A509" s="2"/>
      <c r="B509" s="2"/>
      <c r="G509" s="2"/>
    </row>
    <row r="510" spans="1:32" x14ac:dyDescent="0.4">
      <c r="A510" s="2"/>
      <c r="B510" s="2"/>
      <c r="G510" s="2"/>
    </row>
    <row r="511" spans="1:32" x14ac:dyDescent="0.4">
      <c r="A511" s="2"/>
      <c r="B511" s="2"/>
      <c r="G511" s="2"/>
    </row>
    <row r="512" spans="1:32" x14ac:dyDescent="0.15">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row>
    <row r="513" spans="1:7" x14ac:dyDescent="0.4">
      <c r="A513" s="2"/>
      <c r="B513" s="2"/>
      <c r="G513" s="2"/>
    </row>
    <row r="514" spans="1:7" x14ac:dyDescent="0.4">
      <c r="A514" s="2"/>
      <c r="B514" s="2"/>
      <c r="G514" s="2"/>
    </row>
    <row r="515" spans="1:7" x14ac:dyDescent="0.4">
      <c r="A515" s="2"/>
      <c r="B515" s="2"/>
      <c r="G515" s="2"/>
    </row>
    <row r="516" spans="1:7" x14ac:dyDescent="0.4">
      <c r="A516" s="2"/>
      <c r="B516" s="2"/>
      <c r="G516" s="2"/>
    </row>
    <row r="517" spans="1:7" x14ac:dyDescent="0.4">
      <c r="A517" s="2"/>
      <c r="B517" s="2"/>
      <c r="G517" s="2"/>
    </row>
    <row r="518" spans="1:7" x14ac:dyDescent="0.4">
      <c r="A518" s="2"/>
      <c r="B518" s="2"/>
      <c r="G518" s="2"/>
    </row>
    <row r="519" spans="1:7" x14ac:dyDescent="0.4">
      <c r="A519" s="2"/>
      <c r="B519" s="2"/>
      <c r="G519" s="2"/>
    </row>
    <row r="520" spans="1:7" x14ac:dyDescent="0.4">
      <c r="A520" s="2"/>
      <c r="B520" s="2"/>
      <c r="G520" s="2"/>
    </row>
    <row r="521" spans="1:7" x14ac:dyDescent="0.4">
      <c r="A521" s="2"/>
      <c r="B521" s="2"/>
      <c r="G521" s="2"/>
    </row>
    <row r="522" spans="1:7" x14ac:dyDescent="0.4">
      <c r="A522" s="2"/>
      <c r="B522" s="2"/>
      <c r="G522" s="2"/>
    </row>
    <row r="523" spans="1:7" x14ac:dyDescent="0.4">
      <c r="A523" s="2"/>
      <c r="B523" s="2"/>
      <c r="G523" s="2"/>
    </row>
    <row r="524" spans="1:7" x14ac:dyDescent="0.4">
      <c r="A524" s="2"/>
      <c r="B524" s="2"/>
      <c r="G524" s="2"/>
    </row>
    <row r="525" spans="1:7" x14ac:dyDescent="0.4">
      <c r="A525" s="2"/>
      <c r="B525" s="2"/>
      <c r="G525" s="2"/>
    </row>
    <row r="526" spans="1:7" x14ac:dyDescent="0.4">
      <c r="A526" s="2"/>
      <c r="B526" s="2"/>
      <c r="G526" s="2"/>
    </row>
    <row r="527" spans="1:7" x14ac:dyDescent="0.4">
      <c r="A527" s="2"/>
      <c r="B527" s="2"/>
      <c r="G527" s="2"/>
    </row>
    <row r="528" spans="1:7" x14ac:dyDescent="0.4">
      <c r="A528" s="2"/>
      <c r="B528" s="2"/>
      <c r="G528" s="2"/>
    </row>
    <row r="529" spans="1:7" x14ac:dyDescent="0.4">
      <c r="A529" s="2"/>
      <c r="B529" s="2"/>
      <c r="G529" s="2"/>
    </row>
    <row r="530" spans="1:7" x14ac:dyDescent="0.4">
      <c r="A530" s="2"/>
      <c r="B530" s="2"/>
      <c r="G530" s="2"/>
    </row>
    <row r="531" spans="1:7" x14ac:dyDescent="0.4">
      <c r="A531" s="2"/>
      <c r="B531" s="2"/>
      <c r="G531" s="2"/>
    </row>
    <row r="532" spans="1:7" x14ac:dyDescent="0.4">
      <c r="A532" s="2"/>
      <c r="B532" s="2"/>
      <c r="G532" s="2"/>
    </row>
    <row r="533" spans="1:7" x14ac:dyDescent="0.4">
      <c r="A533" s="2"/>
      <c r="B533" s="2"/>
      <c r="G533" s="2"/>
    </row>
    <row r="534" spans="1:7" x14ac:dyDescent="0.4">
      <c r="A534" s="2"/>
      <c r="B534" s="2"/>
      <c r="G534" s="2"/>
    </row>
    <row r="535" spans="1:7" x14ac:dyDescent="0.4">
      <c r="A535" s="2"/>
      <c r="B535" s="2"/>
      <c r="G535" s="2"/>
    </row>
    <row r="536" spans="1:7" x14ac:dyDescent="0.4">
      <c r="A536" s="2"/>
      <c r="B536" s="2"/>
      <c r="G536" s="2"/>
    </row>
    <row r="537" spans="1:7" x14ac:dyDescent="0.4">
      <c r="A537" s="2"/>
      <c r="B537" s="2"/>
      <c r="G537" s="2"/>
    </row>
    <row r="538" spans="1:7" x14ac:dyDescent="0.4">
      <c r="A538" s="2"/>
      <c r="B538" s="2"/>
      <c r="G538" s="2"/>
    </row>
    <row r="539" spans="1:7" x14ac:dyDescent="0.4">
      <c r="A539" s="2"/>
      <c r="B539" s="2"/>
      <c r="G539" s="2"/>
    </row>
    <row r="540" spans="1:7" x14ac:dyDescent="0.4">
      <c r="A540" s="2"/>
      <c r="B540" s="2"/>
      <c r="G540" s="2"/>
    </row>
    <row r="541" spans="1:7" x14ac:dyDescent="0.4">
      <c r="A541" s="2"/>
      <c r="B541" s="2"/>
      <c r="G541" s="2"/>
    </row>
    <row r="542" spans="1:7" x14ac:dyDescent="0.4">
      <c r="A542" s="2"/>
      <c r="B542" s="2"/>
      <c r="G542" s="2"/>
    </row>
    <row r="543" spans="1:7" x14ac:dyDescent="0.4">
      <c r="A543" s="2"/>
      <c r="B543" s="2"/>
      <c r="G543" s="2"/>
    </row>
    <row r="544" spans="1:7" x14ac:dyDescent="0.4">
      <c r="A544" s="2"/>
      <c r="B544" s="2"/>
      <c r="G544" s="2"/>
    </row>
    <row r="545" spans="1:7" x14ac:dyDescent="0.4">
      <c r="A545" s="2"/>
      <c r="B545" s="2"/>
      <c r="G545" s="2"/>
    </row>
    <row r="546" spans="1:7" x14ac:dyDescent="0.4">
      <c r="A546" s="2"/>
      <c r="B546" s="2"/>
      <c r="G546" s="2"/>
    </row>
    <row r="547" spans="1:7" x14ac:dyDescent="0.4">
      <c r="A547" s="2"/>
      <c r="B547" s="2"/>
      <c r="G547" s="2"/>
    </row>
    <row r="548" spans="1:7" x14ac:dyDescent="0.4">
      <c r="A548" s="2"/>
      <c r="B548" s="2"/>
      <c r="G548" s="2"/>
    </row>
    <row r="549" spans="1:7" x14ac:dyDescent="0.4">
      <c r="A549" s="2"/>
      <c r="B549" s="2"/>
      <c r="G549" s="2"/>
    </row>
    <row r="550" spans="1:7" x14ac:dyDescent="0.4">
      <c r="A550" s="2"/>
      <c r="B550" s="2"/>
      <c r="G550" s="2"/>
    </row>
    <row r="551" spans="1:7" x14ac:dyDescent="0.4">
      <c r="A551" s="2"/>
      <c r="B551" s="2"/>
      <c r="G551" s="2"/>
    </row>
    <row r="552" spans="1:7" x14ac:dyDescent="0.4">
      <c r="A552" s="2"/>
      <c r="B552" s="2"/>
      <c r="G552" s="2"/>
    </row>
    <row r="553" spans="1:7" x14ac:dyDescent="0.4">
      <c r="A553" s="2"/>
      <c r="B553" s="2"/>
      <c r="G553" s="2"/>
    </row>
    <row r="554" spans="1:7" x14ac:dyDescent="0.4">
      <c r="A554" s="2"/>
      <c r="B554" s="2"/>
      <c r="G554" s="2"/>
    </row>
    <row r="555" spans="1:7" x14ac:dyDescent="0.4">
      <c r="A555" s="2"/>
      <c r="B555" s="2"/>
      <c r="G555" s="2"/>
    </row>
    <row r="556" spans="1:7" x14ac:dyDescent="0.4">
      <c r="A556" s="2"/>
      <c r="B556" s="2"/>
      <c r="G556" s="2"/>
    </row>
    <row r="557" spans="1:7" x14ac:dyDescent="0.4">
      <c r="A557" s="2"/>
      <c r="B557" s="2"/>
      <c r="G557" s="2"/>
    </row>
    <row r="558" spans="1:7" x14ac:dyDescent="0.4">
      <c r="A558" s="2"/>
      <c r="B558" s="2"/>
      <c r="G558" s="2"/>
    </row>
    <row r="559" spans="1:7" x14ac:dyDescent="0.4">
      <c r="A559" s="2"/>
      <c r="B559" s="2"/>
      <c r="G559" s="2"/>
    </row>
    <row r="560" spans="1:7" x14ac:dyDescent="0.4">
      <c r="A560" s="2"/>
      <c r="B560" s="2"/>
      <c r="G560" s="2"/>
    </row>
    <row r="561" spans="1:7" x14ac:dyDescent="0.4">
      <c r="A561" s="2"/>
      <c r="B561" s="2"/>
      <c r="G561" s="2"/>
    </row>
    <row r="562" spans="1:7" x14ac:dyDescent="0.4">
      <c r="A562" s="2"/>
      <c r="B562" s="2"/>
      <c r="G562" s="2"/>
    </row>
    <row r="563" spans="1:7" x14ac:dyDescent="0.4">
      <c r="A563" s="2"/>
      <c r="B563" s="2"/>
      <c r="G563" s="2"/>
    </row>
    <row r="564" spans="1:7" x14ac:dyDescent="0.4">
      <c r="A564" s="2"/>
      <c r="B564" s="2"/>
      <c r="G564" s="2"/>
    </row>
    <row r="565" spans="1:7" x14ac:dyDescent="0.4">
      <c r="A565" s="2"/>
      <c r="B565" s="2"/>
      <c r="G565" s="2"/>
    </row>
    <row r="566" spans="1:7" x14ac:dyDescent="0.4">
      <c r="A566" s="2"/>
      <c r="B566" s="2"/>
      <c r="G566" s="2"/>
    </row>
    <row r="567" spans="1:7" x14ac:dyDescent="0.4">
      <c r="A567" s="2"/>
      <c r="B567" s="2"/>
      <c r="G567" s="2"/>
    </row>
    <row r="568" spans="1:7" x14ac:dyDescent="0.4">
      <c r="A568" s="2"/>
      <c r="B568" s="2"/>
      <c r="G568" s="2"/>
    </row>
    <row r="569" spans="1:7" x14ac:dyDescent="0.4">
      <c r="A569" s="2"/>
      <c r="B569" s="2"/>
      <c r="G569" s="2"/>
    </row>
    <row r="570" spans="1:7" x14ac:dyDescent="0.4">
      <c r="A570" s="2"/>
      <c r="B570" s="2"/>
      <c r="G570" s="2"/>
    </row>
    <row r="571" spans="1:7" x14ac:dyDescent="0.4">
      <c r="A571" s="2"/>
      <c r="B571" s="2"/>
      <c r="G571" s="2"/>
    </row>
    <row r="572" spans="1:7" x14ac:dyDescent="0.4">
      <c r="A572" s="2"/>
      <c r="B572" s="2"/>
      <c r="G572" s="2"/>
    </row>
    <row r="573" spans="1:7" x14ac:dyDescent="0.4">
      <c r="A573" s="2"/>
      <c r="B573" s="2"/>
      <c r="G573" s="2"/>
    </row>
    <row r="574" spans="1:7" x14ac:dyDescent="0.4">
      <c r="A574" s="2"/>
      <c r="B574" s="2"/>
      <c r="G574" s="2"/>
    </row>
    <row r="575" spans="1:7" x14ac:dyDescent="0.4">
      <c r="A575" s="2"/>
      <c r="B575" s="2"/>
      <c r="G575" s="2"/>
    </row>
    <row r="576" spans="1:7" x14ac:dyDescent="0.4">
      <c r="A576" s="2"/>
      <c r="B576" s="2"/>
      <c r="G576" s="2"/>
    </row>
    <row r="577" spans="1:7" x14ac:dyDescent="0.4">
      <c r="A577" s="2"/>
      <c r="B577" s="2"/>
      <c r="G577" s="2"/>
    </row>
    <row r="578" spans="1:7" x14ac:dyDescent="0.4">
      <c r="A578" s="2"/>
      <c r="B578" s="2"/>
      <c r="G578" s="2"/>
    </row>
    <row r="579" spans="1:7" x14ac:dyDescent="0.4">
      <c r="A579" s="2"/>
      <c r="B579" s="2"/>
      <c r="G579" s="2"/>
    </row>
    <row r="580" spans="1:7" x14ac:dyDescent="0.4">
      <c r="A580" s="2"/>
      <c r="B580" s="2"/>
      <c r="G580" s="2"/>
    </row>
    <row r="581" spans="1:7" x14ac:dyDescent="0.4">
      <c r="A581" s="2"/>
      <c r="B581" s="2"/>
      <c r="G581" s="2"/>
    </row>
    <row r="582" spans="1:7" x14ac:dyDescent="0.4">
      <c r="A582" s="2"/>
      <c r="B582" s="2"/>
      <c r="G582" s="2"/>
    </row>
    <row r="583" spans="1:7" x14ac:dyDescent="0.4">
      <c r="A583" s="2"/>
      <c r="B583" s="2"/>
      <c r="G583" s="2"/>
    </row>
    <row r="584" spans="1:7" x14ac:dyDescent="0.4">
      <c r="A584" s="2"/>
      <c r="B584" s="2"/>
      <c r="G584" s="2"/>
    </row>
    <row r="585" spans="1:7" x14ac:dyDescent="0.4">
      <c r="A585" s="2"/>
      <c r="B585" s="2"/>
      <c r="G585" s="2"/>
    </row>
    <row r="586" spans="1:7" x14ac:dyDescent="0.4">
      <c r="A586" s="2"/>
      <c r="B586" s="2"/>
      <c r="G586" s="2"/>
    </row>
    <row r="587" spans="1:7" x14ac:dyDescent="0.4">
      <c r="A587" s="2"/>
      <c r="B587" s="2"/>
      <c r="G587" s="2"/>
    </row>
    <row r="588" spans="1:7" x14ac:dyDescent="0.4">
      <c r="A588" s="2"/>
      <c r="B588" s="2"/>
      <c r="G588" s="2"/>
    </row>
    <row r="589" spans="1:7" x14ac:dyDescent="0.4">
      <c r="A589" s="2"/>
      <c r="B589" s="2"/>
      <c r="G589" s="2"/>
    </row>
    <row r="590" spans="1:7" x14ac:dyDescent="0.4">
      <c r="A590" s="2"/>
      <c r="B590" s="2"/>
      <c r="G590" s="2"/>
    </row>
    <row r="591" spans="1:7" x14ac:dyDescent="0.4">
      <c r="A591" s="2"/>
      <c r="B591" s="2"/>
      <c r="G591" s="2"/>
    </row>
    <row r="592" spans="1:7" x14ac:dyDescent="0.4">
      <c r="A592" s="2"/>
      <c r="B592" s="2"/>
      <c r="G592" s="2"/>
    </row>
    <row r="593" spans="1:7" x14ac:dyDescent="0.4">
      <c r="A593" s="2"/>
      <c r="B593" s="2"/>
      <c r="G593" s="2"/>
    </row>
    <row r="594" spans="1:7" x14ac:dyDescent="0.4">
      <c r="A594" s="2"/>
      <c r="B594" s="2"/>
      <c r="G594" s="2"/>
    </row>
    <row r="595" spans="1:7" x14ac:dyDescent="0.4">
      <c r="A595" s="2"/>
      <c r="B595" s="2"/>
      <c r="G595" s="2"/>
    </row>
    <row r="596" spans="1:7" x14ac:dyDescent="0.4">
      <c r="A596" s="2"/>
      <c r="B596" s="2"/>
      <c r="G596" s="2"/>
    </row>
    <row r="597" spans="1:7" x14ac:dyDescent="0.4">
      <c r="A597" s="2"/>
      <c r="B597" s="2"/>
      <c r="G597" s="2"/>
    </row>
    <row r="598" spans="1:7" x14ac:dyDescent="0.4">
      <c r="A598" s="2"/>
      <c r="B598" s="2"/>
      <c r="G598" s="2"/>
    </row>
    <row r="599" spans="1:7" x14ac:dyDescent="0.4">
      <c r="A599" s="2"/>
      <c r="B599" s="2"/>
      <c r="G599" s="2"/>
    </row>
    <row r="600" spans="1:7" x14ac:dyDescent="0.4">
      <c r="A600" s="2"/>
      <c r="B600" s="2"/>
      <c r="G600" s="2"/>
    </row>
    <row r="601" spans="1:7" x14ac:dyDescent="0.4">
      <c r="A601" s="2"/>
      <c r="B601" s="2"/>
      <c r="G601" s="2"/>
    </row>
    <row r="602" spans="1:7" x14ac:dyDescent="0.4">
      <c r="A602" s="2"/>
      <c r="B602" s="2"/>
      <c r="G602" s="2"/>
    </row>
    <row r="603" spans="1:7" x14ac:dyDescent="0.4">
      <c r="A603" s="2"/>
      <c r="B603" s="2"/>
      <c r="G603" s="2"/>
    </row>
    <row r="604" spans="1:7" x14ac:dyDescent="0.4">
      <c r="A604" s="2"/>
      <c r="B604" s="2"/>
      <c r="G604" s="2"/>
    </row>
    <row r="605" spans="1:7" x14ac:dyDescent="0.4">
      <c r="A605" s="2"/>
      <c r="B605" s="2"/>
      <c r="G605" s="2"/>
    </row>
    <row r="606" spans="1:7" x14ac:dyDescent="0.4">
      <c r="A606" s="2"/>
      <c r="B606" s="2"/>
      <c r="G606" s="2"/>
    </row>
    <row r="607" spans="1:7" x14ac:dyDescent="0.4">
      <c r="A607" s="2"/>
      <c r="B607" s="2"/>
      <c r="G607" s="2"/>
    </row>
  </sheetData>
  <mergeCells count="28">
    <mergeCell ref="H13:H14"/>
    <mergeCell ref="I13:I14"/>
    <mergeCell ref="J13:K14"/>
    <mergeCell ref="L13:L14"/>
    <mergeCell ref="M13:N14"/>
    <mergeCell ref="H34:H35"/>
    <mergeCell ref="I34:I35"/>
    <mergeCell ref="J34:K35"/>
    <mergeCell ref="L34:L35"/>
    <mergeCell ref="M34:N35"/>
    <mergeCell ref="A3:AF3"/>
    <mergeCell ref="S5:V5"/>
    <mergeCell ref="A7:C7"/>
    <mergeCell ref="D7:E7"/>
    <mergeCell ref="F7:G7"/>
    <mergeCell ref="H7:X7"/>
    <mergeCell ref="Y7:AB7"/>
    <mergeCell ref="AC7:AF7"/>
    <mergeCell ref="M50:N51"/>
    <mergeCell ref="H68:H69"/>
    <mergeCell ref="I68:I69"/>
    <mergeCell ref="J68:K69"/>
    <mergeCell ref="L68:L69"/>
    <mergeCell ref="M68:N69"/>
    <mergeCell ref="H50:H51"/>
    <mergeCell ref="I50:I51"/>
    <mergeCell ref="J50:K51"/>
    <mergeCell ref="L50:L51"/>
  </mergeCells>
  <phoneticPr fontId="3"/>
  <dataValidations count="1">
    <dataValidation type="list" allowBlank="1" showInputMessage="1" showErrorMessage="1" sqref="WUJ223 IF77 SB77 ABX77 ALT77 AVP77 BFL77 BPH77 BZD77 CIZ77 CSV77 DCR77 DMN77 DWJ77 EGF77 EQB77 EZX77 FJT77 FTP77 GDL77 GNH77 GXD77 HGZ77 HQV77 IAR77 IKN77 IUJ77 JEF77 JOB77 JXX77 KHT77 KRP77 LBL77 LLH77 LVD77 MEZ77 MOV77 MYR77 NIN77 NSJ77 OCF77 OMB77 OVX77 PFT77 PPP77 PZL77 QJH77 QTD77 RCZ77 RMV77 RWR77 SGN77 SQJ77 TAF77 TKB77 TTX77 UDT77 UNP77 UXL77 VHH77 VRD77 WAZ77 WKV77 WUR77 GU80 QQ80 AAM80 AKI80 AUE80 BEA80 BNW80 BXS80 CHO80 CRK80 DBG80 DLC80 DUY80 EEU80 EOQ80 EYM80 FII80 FSE80 GCA80 GLW80 GVS80 HFO80 HPK80 HZG80 IJC80 ISY80 JCU80 JMQ80 JWM80 KGI80 KQE80 LAA80 LJW80 LTS80 MDO80 MNK80 MXG80 NHC80 NQY80 OAU80 OKQ80 OUM80 PEI80 POE80 PYA80 QHW80 QRS80 RBO80 RLK80 RVG80 SFC80 SOY80 SYU80 TIQ80 TSM80 UCI80 UME80 UWA80 VFW80 VPS80 VZO80 WJK80 WTG80 GU82 QQ82 AAM82 AKI82 AUE82 BEA82 BNW82 BXS82 CHO82 CRK82 DBG82 DLC82 DUY82 EEU82 EOQ82 EYM82 FII82 FSE82 GCA82 GLW82 GVS82 HFO82 HPK82 HZG82 IJC82 ISY82 JCU82 JMQ82 JWM82 KGI82 KQE82 LAA82 LJW82 LTS82 MDO82 MNK82 MXG82 NHC82 NQY82 OAU82 OKQ82 OUM82 PEI82 POE82 PYA82 QHW82 QRS82 RBO82 RLK82 RVG82 SFC82 SOY82 SYU82 TIQ82 TSM82 UCI82 UME82 UWA82 VFW82 VPS82 VZO82 WJK82 WTG82 GU85:GU89 QQ85:QQ89 AAM85:AAM89 AKI85:AKI89 AUE85:AUE89 BEA85:BEA89 BNW85:BNW89 BXS85:BXS89 CHO85:CHO89 CRK85:CRK89 DBG85:DBG89 DLC85:DLC89 DUY85:DUY89 EEU85:EEU89 EOQ85:EOQ89 EYM85:EYM89 FII85:FII89 FSE85:FSE89 GCA85:GCA89 GLW85:GLW89 GVS85:GVS89 HFO85:HFO89 HPK85:HPK89 HZG85:HZG89 IJC85:IJC89 ISY85:ISY89 JCU85:JCU89 JMQ85:JMQ89 JWM85:JWM89 KGI85:KGI89 KQE85:KQE89 LAA85:LAA89 LJW85:LJW89 LTS85:LTS89 MDO85:MDO89 MNK85:MNK89 MXG85:MXG89 NHC85:NHC89 NQY85:NQY89 OAU85:OAU89 OKQ85:OKQ89 OUM85:OUM89 PEI85:PEI89 POE85:POE89 PYA85:PYA89 QHW85:QHW89 QRS85:QRS89 RBO85:RBO89 RLK85:RLK89 RVG85:RVG89 SFC85:SFC89 SOY85:SOY89 SYU85:SYU89 TIQ85:TIQ89 TSM85:TSM89 UCI85:UCI89 UME85:UME89 UWA85:UWA89 VFW85:VFW89 VPS85:VPS89 VZO85:VZO89 WJK85:WJK89 WTG85:WTG89 GX94 QT94 AAP94 AKL94 AUH94 BED94 BNZ94 BXV94 CHR94 CRN94 DBJ94 DLF94 DVB94 EEX94 EOT94 EYP94 FIL94 FSH94 GCD94 GLZ94 GVV94 HFR94 HPN94 HZJ94 IJF94 ITB94 JCX94 JMT94 JWP94 KGL94 KQH94 LAD94 LJZ94 LTV94 MDR94 MNN94 MXJ94 NHF94 NRB94 OAX94 OKT94 OUP94 PEL94 POH94 PYD94 QHZ94 QRV94 RBR94 RLN94 RVJ94 SFF94 SPB94 SYX94 TIT94 TSP94 UCL94 UMH94 UWD94 VFZ94 VPV94 VZR94 WJN94 WTJ94 GV81 QR81 AAN81 AKJ81 AUF81 BEB81 BNX81 BXT81 CHP81 CRL81 DBH81 DLD81 DUZ81 EEV81 EOR81 EYN81 FIJ81 FSF81 GCB81 GLX81 GVT81 HFP81 HPL81 HZH81 IJD81 ISZ81 JCV81 JMR81 JWN81 KGJ81 KQF81 LAB81 LJX81 LTT81 MDP81 MNL81 MXH81 NHD81 NQZ81 OAV81 OKR81 OUN81 PEJ81 POF81 PYB81 QHX81 QRT81 RBP81 RLL81 RVH81 SFD81 SOZ81 SYV81 TIR81 TSN81 UCJ81 UMF81 UWB81 VFX81 VPT81 VZP81 WJL81 WTH81 GJ92 QF92 AAB92 AJX92 ATT92 BDP92 BNL92 BXH92 CHD92 CQZ92 DAV92 DKR92 DUN92 EEJ92 EOF92 EYB92 FHX92 FRT92 GBP92 GLL92 GVH92 HFD92 HOZ92 HYV92 IIR92 ISN92 JCJ92 JMF92 JWB92 KFX92 KPT92 KZP92 LJL92 LTH92 MDD92 MMZ92 MWV92 NGR92 NQN92 OAJ92 OKF92 OUB92 PDX92 PNT92 PXP92 QHL92 QRH92 RBD92 RKZ92 RUV92 SER92 SON92 SYJ92 TIF92 TSB92 UBX92 ULT92 UVP92 VFL92 VPH92 VZD92 WIZ92 WSV92 GM91:GM92 QI91:QI92 AAE91:AAE92 AKA91:AKA92 ATW91:ATW92 BDS91:BDS92 BNO91:BNO92 BXK91:BXK92 CHG91:CHG92 CRC91:CRC92 DAY91:DAY92 DKU91:DKU92 DUQ91:DUQ92 EEM91:EEM92 EOI91:EOI92 EYE91:EYE92 FIA91:FIA92 FRW91:FRW92 GBS91:GBS92 GLO91:GLO92 GVK91:GVK92 HFG91:HFG92 HPC91:HPC92 HYY91:HYY92 IIU91:IIU92 ISQ91:ISQ92 JCM91:JCM92 JMI91:JMI92 JWE91:JWE92 KGA91:KGA92 KPW91:KPW92 KZS91:KZS92 LJO91:LJO92 LTK91:LTK92 MDG91:MDG92 MNC91:MNC92 MWY91:MWY92 NGU91:NGU92 NQQ91:NQQ92 OAM91:OAM92 OKI91:OKI92 OUE91:OUE92 PEA91:PEA92 PNW91:PNW92 PXS91:PXS92 QHO91:QHO92 QRK91:QRK92 RBG91:RBG92 RLC91:RLC92 RUY91:RUY92 SEU91:SEU92 SOQ91:SOQ92 SYM91:SYM92 TII91:TII92 TSE91:TSE92 UCA91:UCA92 ULW91:ULW92 UVS91:UVS92 VFO91:VFO92 VPK91:VPK92 VZG91:VZG92 WJC91:WJC92 WSY91:WSY92 GU91:GU104 QQ91:QQ104 AAM91:AAM104 AKI91:AKI104 AUE91:AUE104 BEA91:BEA104 BNW91:BNW104 BXS91:BXS104 CHO91:CHO104 CRK91:CRK104 DBG91:DBG104 DLC91:DLC104 DUY91:DUY104 EEU91:EEU104 EOQ91:EOQ104 EYM91:EYM104 FII91:FII104 FSE91:FSE104 GCA91:GCA104 GLW91:GLW104 GVS91:GVS104 HFO91:HFO104 HPK91:HPK104 HZG91:HZG104 IJC91:IJC104 ISY91:ISY104 JCU91:JCU104 JMQ91:JMQ104 JWM91:JWM104 KGI91:KGI104 KQE91:KQE104 LAA91:LAA104 LJW91:LJW104 LTS91:LTS104 MDO91:MDO104 MNK91:MNK104 MXG91:MXG104 NHC91:NHC104 NQY91:NQY104 OAU91:OAU104 OKQ91:OKQ104 OUM91:OUM104 PEI91:PEI104 POE91:POE104 PYA91:PYA104 QHW91:QHW104 QRS91:QRS104 RBO91:RBO104 RLK91:RLK104 RVG91:RVG104 SFC91:SFC104 SOY91:SOY104 SYU91:SYU104 TIQ91:TIQ104 TSM91:TSM104 UCI91:UCI104 UME91:UME104 UWA91:UWA104 VFW91:VFW104 VPS91:VPS104 VZO91:VZO104 WJK91:WJK104 WTG91:WTG104 GV105:GV109 QR105:QR109 AAN105:AAN109 AKJ105:AKJ109 AUF105:AUF109 BEB105:BEB109 BNX105:BNX109 BXT105:BXT109 CHP105:CHP109 CRL105:CRL109 DBH105:DBH109 DLD105:DLD109 DUZ105:DUZ109 EEV105:EEV109 EOR105:EOR109 EYN105:EYN109 FIJ105:FIJ109 FSF105:FSF109 GCB105:GCB109 GLX105:GLX109 GVT105:GVT109 HFP105:HFP109 HPL105:HPL109 HZH105:HZH109 IJD105:IJD109 ISZ105:ISZ109 JCV105:JCV109 JMR105:JMR109 JWN105:JWN109 KGJ105:KGJ109 KQF105:KQF109 LAB105:LAB109 LJX105:LJX109 LTT105:LTT109 MDP105:MDP109 MNL105:MNL109 MXH105:MXH109 NHD105:NHD109 NQZ105:NQZ109 OAV105:OAV109 OKR105:OKR109 OUN105:OUN109 PEJ105:PEJ109 POF105:POF109 PYB105:PYB109 QHX105:QHX109 QRT105:QRT109 RBP105:RBP109 RLL105:RLL109 RVH105:RVH109 SFD105:SFD109 SOZ105:SOZ109 SYV105:SYV109 TIR105:TIR109 TSN105:TSN109 UCJ105:UCJ109 UMF105:UMF109 UWB105:UWB109 VFX105:VFX109 VPT105:VPT109 VZP105:VZP109 WJL105:WJL109 WTH105:WTH109 GV90 QR90 AAN90 AKJ90 AUF90 BEB90 BNX90 BXT90 CHP90 CRL90 DBH90 DLD90 DUZ90 EEV90 EOR90 EYN90 FIJ90 FSF90 GCB90 GLX90 GVT90 HFP90 HPL90 HZH90 IJD90 ISZ90 JCV90 JMR90 JWN90 KGJ90 KQF90 LAB90 LJX90 LTT90 MDP90 MNL90 MXH90 NHD90 NQZ90 OAV90 OKR90 OUN90 PEJ90 POF90 PYB90 QHX90 QRT90 RBP90 RLL90 RVH90 SFD90 SOZ90 SYV90 TIR90 TSN90 UCJ90 UMF90 UWB90 VFX90 VPT90 VZP90 WJL90 WTH90 GX106:GX107 QT106:QT107 AAP106:AAP107 AKL106:AKL107 AUH106:AUH107 BED106:BED107 BNZ106:BNZ107 BXV106:BXV107 CHR106:CHR107 CRN106:CRN107 DBJ106:DBJ107 DLF106:DLF107 DVB106:DVB107 EEX106:EEX107 EOT106:EOT107 EYP106:EYP107 FIL106:FIL107 FSH106:FSH107 GCD106:GCD107 GLZ106:GLZ107 GVV106:GVV107 HFR106:HFR107 HPN106:HPN107 HZJ106:HZJ107 IJF106:IJF107 ITB106:ITB107 JCX106:JCX107 JMT106:JMT107 JWP106:JWP107 KGL106:KGL107 KQH106:KQH107 LAD106:LAD107 LJZ106:LJZ107 LTV106:LTV107 MDR106:MDR107 MNN106:MNN107 MXJ106:MXJ107 NHF106:NHF107 NRB106:NRB107 OAX106:OAX107 OKT106:OKT107 OUP106:OUP107 PEL106:PEL107 POH106:POH107 PYD106:PYD107 QHZ106:QHZ107 QRV106:QRV107 RBR106:RBR107 RLN106:RLN107 RVJ106:RVJ107 SFF106:SFF107 SPB106:SPB107 SYX106:SYX107 TIT106:TIT107 TSP106:TSP107 UCL106:UCL107 UMH106:UMH107 UWD106:UWD107 VFZ106:VFZ107 VPV106:VPV107 VZR106:VZR107 WJN106:WJN107 WTJ106:WTJ107 HL105:HL107 RH105:RH107 ABD105:ABD107 AKZ105:AKZ107 AUV105:AUV107 BER105:BER107 BON105:BON107 BYJ105:BYJ107 CIF105:CIF107 CSB105:CSB107 DBX105:DBX107 DLT105:DLT107 DVP105:DVP107 EFL105:EFL107 EPH105:EPH107 EZD105:EZD107 FIZ105:FIZ107 FSV105:FSV107 GCR105:GCR107 GMN105:GMN107 GWJ105:GWJ107 HGF105:HGF107 HQB105:HQB107 HZX105:HZX107 IJT105:IJT107 ITP105:ITP107 JDL105:JDL107 JNH105:JNH107 JXD105:JXD107 KGZ105:KGZ107 KQV105:KQV107 LAR105:LAR107 LKN105:LKN107 LUJ105:LUJ107 MEF105:MEF107 MOB105:MOB107 MXX105:MXX107 NHT105:NHT107 NRP105:NRP107 OBL105:OBL107 OLH105:OLH107 OVD105:OVD107 PEZ105:PEZ107 POV105:POV107 PYR105:PYR107 QIN105:QIN107 QSJ105:QSJ107 RCF105:RCF107 RMB105:RMB107 RVX105:RVX107 SFT105:SFT107 SPP105:SPP107 SZL105:SZL107 TJH105:TJH107 TTD105:TTD107 UCZ105:UCZ107 UMV105:UMV107 UWR105:UWR107 VGN105:VGN107 VQJ105:VQJ107 WAF105:WAF107 WKB105:WKB107 WTX105:WTX107 HH105:HH107 RD105:RD107 AAZ105:AAZ107 AKV105:AKV107 AUR105:AUR107 BEN105:BEN107 BOJ105:BOJ107 BYF105:BYF107 CIB105:CIB107 CRX105:CRX107 DBT105:DBT107 DLP105:DLP107 DVL105:DVL107 EFH105:EFH107 EPD105:EPD107 EYZ105:EYZ107 FIV105:FIV107 FSR105:FSR107 GCN105:GCN107 GMJ105:GMJ107 GWF105:GWF107 HGB105:HGB107 HPX105:HPX107 HZT105:HZT107 IJP105:IJP107 ITL105:ITL107 JDH105:JDH107 JND105:JND107 JWZ105:JWZ107 KGV105:KGV107 KQR105:KQR107 LAN105:LAN107 LKJ105:LKJ107 LUF105:LUF107 MEB105:MEB107 MNX105:MNX107 MXT105:MXT107 NHP105:NHP107 NRL105:NRL107 OBH105:OBH107 OLD105:OLD107 OUZ105:OUZ107 PEV105:PEV107 POR105:POR107 PYN105:PYN107 QIJ105:QIJ107 QSF105:QSF107 RCB105:RCB107 RLX105:RLX107 RVT105:RVT107 SFP105:SFP107 SPL105:SPL107 SZH105:SZH107 TJD105:TJD107 TSZ105:TSZ107 UCV105:UCV107 UMR105:UMR107 UWN105:UWN107 VGJ105:VGJ107 VQF105:VQF107 WAB105:WAB107 WJX105:WJX107 WTT105:WTT107 GZ105 QV105 AAR105 AKN105 AUJ105 BEF105 BOB105 BXX105 CHT105 CRP105 DBL105 DLH105 DVD105 EEZ105 EOV105 EYR105 FIN105 FSJ105 GCF105 GMB105 GVX105 HFT105 HPP105 HZL105 IJH105 ITD105 JCZ105 JMV105 JWR105 KGN105 KQJ105 LAF105 LKB105 LTX105 MDT105 MNP105 MXL105 NHH105 NRD105 OAZ105 OKV105 OUR105 PEN105 POJ105 PYF105 QIB105 QRX105 RBT105 RLP105 RVL105 SFH105 SPD105 SYZ105 TIV105 TSR105 UCN105 UMJ105 UWF105 VGB105 VPX105 VZT105 WJP105 WTL105 HA101:HA103 QW101:QW103 AAS101:AAS103 AKO101:AKO103 AUK101:AUK103 BEG101:BEG103 BOC101:BOC103 BXY101:BXY103 CHU101:CHU103 CRQ101:CRQ103 DBM101:DBM103 DLI101:DLI103 DVE101:DVE103 EFA101:EFA103 EOW101:EOW103 EYS101:EYS103 FIO101:FIO103 FSK101:FSK103 GCG101:GCG103 GMC101:GMC103 GVY101:GVY103 HFU101:HFU103 HPQ101:HPQ103 HZM101:HZM103 IJI101:IJI103 ITE101:ITE103 JDA101:JDA103 JMW101:JMW103 JWS101:JWS103 KGO101:KGO103 KQK101:KQK103 LAG101:LAG103 LKC101:LKC103 LTY101:LTY103 MDU101:MDU103 MNQ101:MNQ103 MXM101:MXM103 NHI101:NHI103 NRE101:NRE103 OBA101:OBA103 OKW101:OKW103 OUS101:OUS103 PEO101:PEO103 POK101:POK103 PYG101:PYG103 QIC101:QIC103 QRY101:QRY103 RBU101:RBU103 RLQ101:RLQ103 RVM101:RVM103 SFI101:SFI103 SPE101:SPE103 SZA101:SZA103 TIW101:TIW103 TSS101:TSS103 UCO101:UCO103 UMK101:UMK103 UWG101:UWG103 VGC101:VGC103 VPY101:VPY103 VZU101:VZU103 WJQ101:WJQ103 WTM101:WTM103 GX100:GX103 QT100:QT103 AAP100:AAP103 AKL100:AKL103 AUH100:AUH103 BED100:BED103 BNZ100:BNZ103 BXV100:BXV103 CHR100:CHR103 CRN100:CRN103 DBJ100:DBJ103 DLF100:DLF103 DVB100:DVB103 EEX100:EEX103 EOT100:EOT103 EYP100:EYP103 FIL100:FIL103 FSH100:FSH103 GCD100:GCD103 GLZ100:GLZ103 GVV100:GVV103 HFR100:HFR103 HPN100:HPN103 HZJ100:HZJ103 IJF100:IJF103 ITB100:ITB103 JCX100:JCX103 JMT100:JMT103 JWP100:JWP103 KGL100:KGL103 KQH100:KQH103 LAD100:LAD103 LJZ100:LJZ103 LTV100:LTV103 MDR100:MDR103 MNN100:MNN103 MXJ100:MXJ103 NHF100:NHF103 NRB100:NRB103 OAX100:OAX103 OKT100:OKT103 OUP100:OUP103 PEL100:PEL103 POH100:POH103 PYD100:PYD103 QHZ100:QHZ103 QRV100:QRV103 RBR100:RBR103 RLN100:RLN103 RVJ100:RVJ103 SFF100:SFF103 SPB100:SPB103 SYX100:SYX103 TIT100:TIT103 TSP100:TSP103 UCL100:UCL103 UMH100:UMH103 UWD100:UWD103 VFZ100:VFZ103 VPV100:VPV103 VZR100:VZR103 WJN100:WJN103 WTJ100:WTJ103 HA111:HA113 QW111:QW113 AAS111:AAS113 AKO111:AKO113 AUK111:AUK113 BEG111:BEG113 BOC111:BOC113 BXY111:BXY113 CHU111:CHU113 CRQ111:CRQ113 DBM111:DBM113 DLI111:DLI113 DVE111:DVE113 EFA111:EFA113 EOW111:EOW113 EYS111:EYS113 FIO111:FIO113 FSK111:FSK113 GCG111:GCG113 GMC111:GMC113 GVY111:GVY113 HFU111:HFU113 HPQ111:HPQ113 HZM111:HZM113 IJI111:IJI113 ITE111:ITE113 JDA111:JDA113 JMW111:JMW113 JWS111:JWS113 KGO111:KGO113 KQK111:KQK113 LAG111:LAG113 LKC111:LKC113 LTY111:LTY113 MDU111:MDU113 MNQ111:MNQ113 MXM111:MXM113 NHI111:NHI113 NRE111:NRE113 OBA111:OBA113 OKW111:OKW113 OUS111:OUS113 PEO111:PEO113 POK111:POK113 PYG111:PYG113 QIC111:QIC113 QRY111:QRY113 RBU111:RBU113 RLQ111:RLQ113 RVM111:RVM113 SFI111:SFI113 SPE111:SPE113 SZA111:SZA113 TIW111:TIW113 TSS111:TSS113 UCO111:UCO113 UMK111:UMK113 UWG111:UWG113 VGC111:VGC113 VPY111:VPY113 VZU111:VZU113 WJQ111:WJQ113 WTM111:WTM113 GX110:GX113 QT110:QT113 AAP110:AAP113 AKL110:AKL113 AUH110:AUH113 BED110:BED113 BNZ110:BNZ113 BXV110:BXV113 CHR110:CHR113 CRN110:CRN113 DBJ110:DBJ113 DLF110:DLF113 DVB110:DVB113 EEX110:EEX113 EOT110:EOT113 EYP110:EYP113 FIL110:FIL113 FSH110:FSH113 GCD110:GCD113 GLZ110:GLZ113 GVV110:GVV113 HFR110:HFR113 HPN110:HPN113 HZJ110:HZJ113 IJF110:IJF113 ITB110:ITB113 JCX110:JCX113 JMT110:JMT113 JWP110:JWP113 KGL110:KGL113 KQH110:KQH113 LAD110:LAD113 LJZ110:LJZ113 LTV110:LTV113 MDR110:MDR113 MNN110:MNN113 MXJ110:MXJ113 NHF110:NHF113 NRB110:NRB113 OAX110:OAX113 OKT110:OKT113 OUP110:OUP113 PEL110:PEL113 POH110:POH113 PYD110:PYD113 QHZ110:QHZ113 QRV110:QRV113 RBR110:RBR113 RLN110:RLN113 RVJ110:RVJ113 SFF110:SFF113 SPB110:SPB113 SYX110:SYX113 TIT110:TIT113 TSP110:TSP113 UCL110:UCL113 UMH110:UMH113 UWD110:UWD113 VFZ110:VFZ113 VPV110:VPV113 VZR110:VZR113 WJN110:WJN113 WTJ110:WTJ113 GU110:GU114 QQ110:QQ114 AAM110:AAM114 AKI110:AKI114 AUE110:AUE114 BEA110:BEA114 BNW110:BNW114 BXS110:BXS114 CHO110:CHO114 CRK110:CRK114 DBG110:DBG114 DLC110:DLC114 DUY110:DUY114 EEU110:EEU114 EOQ110:EOQ114 EYM110:EYM114 FII110:FII114 FSE110:FSE114 GCA110:GCA114 GLW110:GLW114 GVS110:GVS114 HFO110:HFO114 HPK110:HPK114 HZG110:HZG114 IJC110:IJC114 ISY110:ISY114 JCU110:JCU114 JMQ110:JMQ114 JWM110:JWM114 KGI110:KGI114 KQE110:KQE114 LAA110:LAA114 LJW110:LJW114 LTS110:LTS114 MDO110:MDO114 MNK110:MNK114 MXG110:MXG114 NHC110:NHC114 NQY110:NQY114 OAU110:OAU114 OKQ110:OKQ114 OUM110:OUM114 PEI110:PEI114 POE110:POE114 PYA110:PYA114 QHW110:QHW114 QRS110:QRS114 RBO110:RBO114 RLK110:RLK114 RVG110:RVG114 SFC110:SFC114 SOY110:SOY114 SYU110:SYU114 TIQ110:TIQ114 TSM110:TSM114 UCI110:UCI114 UME110:UME114 UWA110:UWA114 VFW110:VFW114 VPS110:VPS114 VZO110:VZO114 WJK110:WJK114 WTG110:WTG114 GJ108 QF108 AAB108 AJX108 ATT108 BDP108 BNL108 BXH108 CHD108 CQZ108 DAV108 DKR108 DUN108 EEJ108 EOF108 EYB108 FHX108 FRT108 GBP108 GLL108 GVH108 HFD108 HOZ108 HYV108 IIR108 ISN108 JCJ108 JMF108 JWB108 KFX108 KPT108 KZP108 LJL108 LTH108 MDD108 MMZ108 MWV108 NGR108 NQN108 OAJ108 OKF108 OUB108 PDX108 PNT108 PXP108 QHL108 QRH108 RBD108 RKZ108 RUV108 SER108 SON108 SYJ108 TIF108 TSB108 UBX108 ULT108 UVP108 VFL108 VPH108 VZD108 WIZ108 WSV108 GX96 QT96 AAP96 AKL96 AUH96 BED96 BNZ96 BXV96 CHR96 CRN96 DBJ96 DLF96 DVB96 EEX96 EOT96 EYP96 FIL96 FSH96 GCD96 GLZ96 GVV96 HFR96 HPN96 HZJ96 IJF96 ITB96 JCX96 JMT96 JWP96 KGL96 KQH96 LAD96 LJZ96 LTV96 MDR96 MNN96 MXJ96 NHF96 NRB96 OAX96 OKT96 OUP96 PEL96 POH96 PYD96 QHZ96 QRV96 RBR96 RLN96 RVJ96 SFF96 SPB96 SYX96 TIT96 TSP96 UCL96 UMH96 UWD96 VFZ96 VPV96 VZR96 WJN96 WTJ96 GX85 QT85 AAP85 AKL85 AUH85 BED85 BNZ85 BXV85 CHR85 CRN85 DBJ85 DLF85 DVB85 EEX85 EOT85 EYP85 FIL85 FSH85 GCD85 GLZ85 GVV85 HFR85 HPN85 HZJ85 IJF85 ITB85 JCX85 JMT85 JWP85 KGL85 KQH85 LAD85 LJZ85 LTV85 MDR85 MNN85 MXJ85 NHF85 NRB85 OAX85 OKT85 OUP85 PEL85 POH85 PYD85 QHZ85 QRV85 RBR85 RLN85 RVJ85 SFF85 SPB85 SYX85 TIT85 TSP85 UCL85 UMH85 UWD85 VFZ85 VPV85 VZR85 WJN85 WTJ85 HA85 QW85 AAS85 AKO85 AUK85 BEG85 BOC85 BXY85 CHU85 CRQ85 DBM85 DLI85 DVE85 EFA85 EOW85 EYS85 FIO85 FSK85 GCG85 GMC85 GVY85 HFU85 HPQ85 HZM85 IJI85 ITE85 JDA85 JMW85 JWS85 KGO85 KQK85 LAG85 LKC85 LTY85 MDU85 MNQ85 MXM85 NHI85 NRE85 OBA85 OKW85 OUS85 PEO85 POK85 PYG85 QIC85 QRY85 RBU85 RLQ85 RVM85 SFI85 SPE85 SZA85 TIW85 TSS85 UCO85 UMK85 UWG85 VGC85 VPY85 VZU85 WJQ85 WTM85 HD85 QZ85 AAV85 AKR85 AUN85 BEJ85 BOF85 BYB85 CHX85 CRT85 DBP85 DLL85 DVH85 EFD85 EOZ85 EYV85 FIR85 FSN85 GCJ85 GMF85 GWB85 HFX85 HPT85 HZP85 IJL85 ITH85 JDD85 JMZ85 JWV85 KGR85 KQN85 LAJ85 LKF85 LUB85 MDX85 MNT85 MXP85 NHL85 NRH85 OBD85 OKZ85 OUV85 PER85 PON85 PYJ85 QIF85 QSB85 RBX85 RLT85 RVP85 SFL85 SPH85 SZD85 TIZ85 TSV85 UCR85 UMN85 UWJ85 VGF85 VQB85 VZX85 WJT85 WTP85 GM107:GM108 QI107:QI108 AAE107:AAE108 AKA107:AKA108 ATW107:ATW108 BDS107:BDS108 BNO107:BNO108 BXK107:BXK108 CHG107:CHG108 CRC107:CRC108 DAY107:DAY108 DKU107:DKU108 DUQ107:DUQ108 EEM107:EEM108 EOI107:EOI108 EYE107:EYE108 FIA107:FIA108 FRW107:FRW108 GBS107:GBS108 GLO107:GLO108 GVK107:GVK108 HFG107:HFG108 HPC107:HPC108 HYY107:HYY108 IIU107:IIU108 ISQ107:ISQ108 JCM107:JCM108 JMI107:JMI108 JWE107:JWE108 KGA107:KGA108 KPW107:KPW108 KZS107:KZS108 LJO107:LJO108 LTK107:LTK108 MDG107:MDG108 MNC107:MNC108 MWY107:MWY108 NGU107:NGU108 NQQ107:NQQ108 OAM107:OAM108 OKI107:OKI108 OUE107:OUE108 PEA107:PEA108 PNW107:PNW108 PXS107:PXS108 QHO107:QHO108 QRK107:QRK108 RBG107:RBG108 RLC107:RLC108 RUY107:RUY108 SEU107:SEU108 SOQ107:SOQ108 SYM107:SYM108 TII107:TII108 TSE107:TSE108 UCA107:UCA108 ULW107:ULW108 UVS107:UVS108 VFO107:VFO108 VPK107:VPK108 VZG107:VZG108 WJC107:WJC108 WSY107:WSY108 GV83:GV84 QR83:QR84 AAN83:AAN84 AKJ83:AKJ84 AUF83:AUF84 BEB83:BEB84 BNX83:BNX84 BXT83:BXT84 CHP83:CHP84 CRL83:CRL84 DBH83:DBH84 DLD83:DLD84 DUZ83:DUZ84 EEV83:EEV84 EOR83:EOR84 EYN83:EYN84 FIJ83:FIJ84 FSF83:FSF84 GCB83:GCB84 GLX83:GLX84 GVT83:GVT84 HFP83:HFP84 HPL83:HPL84 HZH83:HZH84 IJD83:IJD84 ISZ83:ISZ84 JCV83:JCV84 JMR83:JMR84 JWN83:JWN84 KGJ83:KGJ84 KQF83:KQF84 LAB83:LAB84 LJX83:LJX84 LTT83:LTT84 MDP83:MDP84 MNL83:MNL84 MXH83:MXH84 NHD83:NHD84 NQZ83:NQZ84 OAV83:OAV84 OKR83:OKR84 OUN83:OUN84 PEJ83:PEJ84 POF83:POF84 PYB83:PYB84 QHX83:QHX84 QRT83:QRT84 RBP83:RBP84 RLL83:RLL84 RVH83:RVH84 SFD83:SFD84 SOZ83:SOZ84 SYV83:SYV84 TIR83:TIR84 TSN83:TSN84 UCJ83:UCJ84 UMF83:UMF84 UWB83:UWB84 VFX83:VFX84 VPT83:VPT84 VZP83:VZP84 WJL83:WJL84 WTH83:WTH84 IF223 SB223 ABX223 ALT223 AVP223 BFL223 BPH223 BZD223 CIZ223 CSV223 DCR223 DMN223 DWJ223 EGF223 EQB223 EZX223 FJT223 FTP223 GDL223 GNH223 GXD223 HGZ223 HQV223 IAR223 IKN223 IUJ223 JEF223 JOB223 JXX223 KHT223 KRP223 LBL223 LLH223 LVD223 MEZ223 MOV223 MYR223 NIN223 NSJ223 OCF223 OMB223 OVX223 PFT223 PPP223 PZL223 QJH223 QTD223 RCZ223 RMV223 RWR223 SGN223 SQJ223 TAF223 TKB223 TTX223 UDT223 UNP223 UXL223 VHH223 VRD223 WAZ223 WKV223 WUR223 IB223 RX223 ABT223 ALP223 AVL223 BFH223 BPD223 BYZ223 CIV223 CSR223 DCN223 DMJ223 DWF223 EGB223 EPX223 EZT223 FJP223 FTL223 GDH223 GND223 GWZ223 HGV223 HQR223 IAN223 IKJ223 IUF223 JEB223 JNX223 JXT223 KHP223 KRL223 LBH223 LLD223 LUZ223 MEV223 MOR223 MYN223 NIJ223 NSF223 OCB223 OLX223 OVT223 PFP223 PPL223 PZH223 QJD223 QSZ223 RCV223 RMR223 RWN223 SGJ223 SQF223 TAB223 TJX223 TTT223 UDP223 UNL223 UXH223 VHD223 VQZ223 WAV223 WKR223 WUN223 HX223 RT223 ABP223 ALL223 AVH223 BFD223 BOZ223 BYV223 CIR223 CSN223 DCJ223 DMF223 DWB223 EFX223 EPT223 EZP223 FJL223 FTH223 GDD223 GMZ223 GWV223 HGR223 HQN223 IAJ223 IKF223 IUB223 JDX223 JNT223 JXP223 KHL223 KRH223 LBD223 LKZ223 LUV223 MER223 MON223 MYJ223 NIF223 NSB223 OBX223 OLT223 OVP223 PFL223 PPH223 PZD223 QIZ223 QSV223 RCR223 RMN223 RWJ223 SGF223 SQB223 SZX223 TJT223 TTP223 UDL223 UNH223 UXD223 VGZ223 VQV223 WAR223 WKN223 L13:L16 T19:T20 O15 M17 P19:P20 Y8:Y9 AC8:AC9 A14 D14:D17 D20 U20:W20 O19:O22 R19:R20 Q20 S20 O11:O12 M8:M12 U28 AC29:AC31 O36 I32:I43 T38:T39 O38:P38 R38:R39 S39 U39:W39 O39:Q39 O32:O33 M45:M49 M32:M33 L50:L53 O52 M54 Y45:Y46 AC45:AC46 A53 Y63:Y65 O55:O56 O48:O49 R43:R44 U62 AC63:AC65 O70 I66:I75 U76 A70 D69:D72 O66:O67 I8:I27 O26:O28 L18:L28 R27:R28 JH28 TD28 ACZ28 AMV28 AWR28 BGN28 BQJ28 CAF28 CKB28 CTX28 DDT28 DNP28 DXL28 EHH28 ERD28 FAZ28 FKV28 FUR28 GEN28 GOJ28 GYF28 HIB28 HRX28 IBT28 ILP28 IVL28 JFH28 JPD28 JYZ28 KIV28 KSR28 LCN28 LMJ28 LWF28 MGB28 MPX28 MZT28 NJP28 NTL28 ODH28 OND28 OWZ28 PGV28 PQR28 QAN28 QKJ28 QUF28 REB28 RNX28 RXT28 SHP28 SRL28 TBH28 TLD28 TUZ28 UEV28 UOR28 UYN28 VIJ28 VSF28 WCB28 WLX28 WVT28 JN28 TJ28 ADF28 ANB28 AWX28 BGT28 BQP28 CAL28 CKH28 CUD28 DDZ28 DNV28 DXR28 EHN28 ERJ28 FBF28 FLB28 FUX28 GET28 GOP28 GYL28 HIH28 HSD28 IBZ28 ILV28 IVR28 JFN28 JPJ28 JZF28 KJB28 KSX28 LCT28 LMP28 LWL28 MGH28 MQD28 MZZ28 NJV28 NTR28 ODN28 ONJ28 OXF28 PHB28 PQX28 QAT28 QKP28 QUL28 REH28 ROD28 RXZ28 SHV28 SRR28 TBN28 TLJ28 TVF28 UFB28 UOX28 UYT28 VIP28 VSL28 WCH28 WMD28 WVZ28 JK28 TG28 ADC28 AMY28 AWU28 BGQ28 BQM28 CAI28 CKE28 CUA28 DDW28 DNS28 DXO28 EHK28 ERG28 FBC28 FKY28 FUU28 GEQ28 GOM28 GYI28 HIE28 HSA28 IBW28 ILS28 IVO28 JFK28 JPG28 JZC28 KIY28 KSU28 LCQ28 LMM28 LWI28 MGE28 MQA28 MZW28 NJS28 NTO28 ODK28 ONG28 OXC28 PGY28 PQU28 QAQ28 QKM28 QUI28 REE28 ROA28 RXW28 SHS28 SRO28 TBK28 TLG28 TVC28 UEY28 UOU28 UYQ28 VIM28 VSI28 WCE28 WMA28 WVW28 JQ28 TM28 ADI28 ANE28 AXA28 BGW28 BQS28 CAO28 CKK28 CUG28 DEC28 DNY28 DXU28 EHQ28 ERM28 FBI28 FLE28 FVA28 GEW28 GOS28 GYO28 HIK28 HSG28 ICC28 ILY28 IVU28 JFQ28 JPM28 JZI28 KJE28 KTA28 LCW28 LMS28 LWO28 MGK28 MQG28 NAC28 NJY28 NTU28 ODQ28 ONM28 OXI28 PHE28 PRA28 QAW28 QKS28 QUO28 REK28 ROG28 RYC28 SHY28 SRU28 TBQ28 TLM28 TVI28 UFE28 UPA28 UYW28 VIS28 VSO28 WCK28 WMG28 WWC28 WWG65 WWC44 WMG44 WCK44 VSO44 VIS44 UYW44 UPA44 UFE44 TVI44 TLM44 TBQ44 SRU44 SHY44 RYC44 ROG44 REK44 QUO44 QKS44 QAW44 PRA44 PHE44 OXI44 ONM44 ODQ44 NTU44 NJY44 NAC44 MQG44 MGK44 LWO44 LMS44 LCW44 KTA44 KJE44 JZI44 JPM44 JFQ44 IVU44 ILY44 ICC44 HSG44 HIK44 GYO44 GOS44 GEW44 FVA44 FLE44 FBI44 ERM44 EHQ44 DXU44 DNY44 DEC44 CUG44 CKK44 CAO44 BQS44 BGW44 AXA44 ANE44 ADI44 TM44 JQ44 WVW44 WMA44 WCE44 VSI44 VIM44 UYQ44 UOU44 UEY44 TVC44 TLG44 TBK44 SRO44 SHS44 RXW44 ROA44 REE44 QUI44 QKM44 QAQ44 PQU44 PGY44 OXC44 ONG44 ODK44 NTO44 NJS44 MZW44 MQA44 MGE44 LWI44 LMM44 LCQ44 KSU44 KIY44 JZC44 JPG44 JFK44 IVO44 ILS44 IBW44 HSA44 HIE44 GYI44 GOM44 GEQ44 FUU44 FKY44 FBC44 ERG44 EHK44 DXO44 DNS44 DDW44 CUA44 CKE44 CAI44 BQM44 BGQ44 AWU44 AMY44 ADC44 TG44 JK44 WVZ44 WMD44 WCH44 VSL44 VIP44 UYT44 UOX44 UFB44 TVF44 TLJ44 TBN44 SRR44 SHV44 RXZ44 ROD44 REH44 QUL44 QKP44 QAT44 PQX44 PHB44 OXF44 ONJ44 ODN44 NTR44 NJV44 MZZ44 MQD44 MGH44 LWL44 LMP44 LCT44 KSX44 KJB44 JZF44 JPJ44 JFN44 IVR44 ILV44 IBZ44 HSD44 HIH44 GYL44 GOP44 GET44 FUX44 FLB44 FBF44 ERJ44 EHN44 DXR44 DNV44 DDZ44 CUD44 CKH44 CAL44 BQP44 BGT44 AWX44 ANB44 ADF44 TJ44 JN44 WVT44 WLX44 WCB44 VSF44 VIJ44 UYN44 UOR44 UEV44 TUZ44 TLD44 TBH44 SRL44 SHP44 RXT44 RNX44 REB44 QUF44 QKJ44 QAN44 PQR44 PGV44 OWZ44 OND44 ODH44 NTL44 NJP44 MZT44 MPX44 MGB44 LWF44 LMJ44 LCN44 KSR44 KIV44 JYZ44 JPD44 JFH44 IVL44 ILP44 IBT44 HRX44 HIB44 GYF44 GOJ44 GEN44 FUR44 FKV44 FAZ44 ERD44 EHH44 DXL44 DNP44 DDT44 CTX44 CKB44 CAF44 BQJ44 BGN44 AWR44 AMV44 ACZ44 TD44 JH44 U44 O42:O44 L34:L44 O60:O62 L55:L62 R61:R62 I45:I61 WWC62 WMG62 WCK62 VSO62 VIS62 UYW62 UPA62 UFE62 TVI62 TLM62 TBQ62 SRU62 SHY62 RYC62 ROG62 REK62 QUO62 QKS62 QAW62 PRA62 PHE62 OXI62 ONM62 ODQ62 NTU62 NJY62 NAC62 MQG62 MGK62 LWO62 LMS62 LCW62 KTA62 KJE62 JZI62 JPM62 JFQ62 IVU62 ILY62 ICC62 HSG62 HIK62 GYO62 GOS62 GEW62 FVA62 FLE62 FBI62 ERM62 EHQ62 DXU62 DNY62 DEC62 CUG62 CKK62 CAO62 BQS62 BGW62 AXA62 ANE62 ADI62 TM62 JQ62 WVW62 WMA62 WCE62 VSI62 VIM62 UYQ62 UOU62 UEY62 TVC62 TLG62 TBK62 SRO62 SHS62 RXW62 ROA62 REE62 QUI62 QKM62 QAQ62 PQU62 PGY62 OXC62 ONG62 ODK62 NTO62 NJS62 MZW62 MQA62 MGE62 LWI62 LMM62 LCQ62 KSU62 KIY62 JZC62 JPG62 JFK62 IVO62 ILS62 IBW62 HSA62 HIE62 GYI62 GOM62 GEQ62 FUU62 FKY62 FBC62 ERG62 EHK62 DXO62 DNS62 DDW62 CUA62 CKE62 CAI62 BQM62 BGQ62 AWU62 AMY62 ADC62 TG62 JK62 WVZ62 WMD62 WCH62 VSL62 VIP62 UYT62 UOX62 UFB62 TVF62 TLJ62 TBN62 SRR62 SHV62 RXZ62 ROD62 REH62 QUL62 QKP62 QAT62 PQX62 PHB62 OXF62 ONJ62 ODN62 NTR62 NJV62 MZZ62 MQD62 MGH62 LWL62 LMP62 LCT62 KSX62 KJB62 JZF62 JPJ62 JFN62 IVR62 ILV62 IBZ62 HSD62 HIH62 GYL62 GOP62 GET62 FUX62 FLB62 FBF62 ERJ62 EHN62 DXR62 DNV62 DDZ62 CUD62 CKH62 CAL62 BQP62 BGT62 AWX62 ANB62 ADF62 TJ62 JN62 WVT62 WLX62 WCB62 VSF62 VIJ62 UYN62 UOR62 UEV62 TUZ62 TLD62 TBH62 SRL62 SHP62 RXT62 RNX62 REB62 QUF62 QKJ62 QAN62 PQR62 PGV62 OWZ62 OND62 ODH62 NTL62 NJP62 MZT62 MPX62 MGB62 LWF62 LMJ62 LCN62 KSR62 KIV62 JYZ62 JPD62 JFH62 IVL62 ILP62 IBT62 HRX62 HIB62 GYF62 GOJ62 GEN62 FUR62 FKV62 FAZ62 ERD62 EHH62 DXL62 DNP62 DDT62 CTX62 CKB62 CAF62 BQJ62 BGN62 AWR62 AMV62 ACZ62 TD62 JH62 D53:D56 JH76 O74:O76 R75:R76 L68:L76 WWC76 WMG76 WCK76 VSO76 VIS76 UYW76 UPA76 UFE76 TVI76 TLM76 TBQ76 SRU76 SHY76 RYC76 ROG76 REK76 QUO76 QKS76 QAW76 PRA76 PHE76 OXI76 ONM76 ODQ76 NTU76 NJY76 NAC76 MQG76 MGK76 LWO76 LMS76 LCW76 KTA76 KJE76 JZI76 JPM76 JFQ76 IVU76 ILY76 ICC76 HSG76 HIK76 GYO76 GOS76 GEW76 FVA76 FLE76 FBI76 ERM76 EHQ76 DXU76 DNY76 DEC76 CUG76 CKK76 CAO76 BQS76 BGW76 AXA76 ANE76 ADI76 TM76 JQ76 WVW76 WMA76 WCE76 VSI76 VIM76 UYQ76 UOU76 UEY76 TVC76 TLG76 TBK76 SRO76 SHS76 RXW76 ROA76 REE76 QUI76 QKM76 QAQ76 PQU76 PGY76 OXC76 ONG76 ODK76 NTO76 NJS76 MZW76 MQA76 MGE76 LWI76 LMM76 LCQ76 KSU76 KIY76 JZC76 JPG76 JFK76 IVO76 ILS76 IBW76 HSA76 HIE76 GYI76 GOM76 GEQ76 FUU76 FKY76 FBC76 ERG76 EHK76 DXO76 DNS76 DDW76 CUA76 CKE76 CAI76 BQM76 BGQ76 AWU76 AMY76 ADC76 TG76 JK76 WVZ76 WMD76 WCH76 VSL76 VIP76 UYT76 UOX76 UFB76 TVF76 TLJ76 TBN76 SRR76 SHV76 RXZ76 ROD76 REH76 QUL76 QKP76 QAT76 PQX76 PHB76 OXF76 ONJ76 ODN76 NTR76 NJV76 MZZ76 MQD76 MGH76 LWL76 LMP76 LCT76 KSX76 KJB76 JZF76 JPJ76 JFN76 IVR76 ILV76 IBZ76 HSD76 HIH76 GYL76 GOP76 GET76 FUX76 FLB76 FBF76 ERJ76 EHN76 DXR76 DNV76 DDZ76 CUD76 CKH76 CAL76 BQP76 BGT76 AWX76 ANB76 ADF76 TJ76 JN76 WVT76 WLX76 WCB76 VSF76 VIJ76 UYN76 UOR76 UEV76 TUZ76 TLD76 TBH76 SRL76 SHP76 RXT76 RNX76 REB76 QUF76 QKJ76 QAN76 PQR76 PGV76 OWZ76 OND76 ODH76 NTL76 NJP76 MZT76 MPX76 MGB76 LWF76 LMJ76 LCN76 KSR76 KIV76 JYZ76 JPD76 JFH76 IVL76 ILP76 IBT76 HRX76 HIB76 GYF76 GOJ76 GEN76 FUR76 FKV76 FAZ76 ERD76 EHH76 DXL76 DNP76 DDT76 CTX76 CKB76 CAF76 BQJ76 BGN76 AWR76 AMV76 ACZ76 TD76 I63:I64 M63:M64 M66:M67 JY65 TU65 ADQ65 ANM65 AXI65 BHE65 BRA65 CAW65 CKS65 CUO65 DEK65 DOG65 DYC65 EHY65 ERU65 FBQ65 FLM65 FVI65 GFE65 GPA65 GYW65 HIS65 HSO65 ICK65 IMG65 IWC65 JFY65 JPU65 JZQ65 KJM65 KTI65 LDE65 LNA65 LWW65 MGS65 MQO65 NAK65 NKG65 NUC65 ODY65 ONU65 OXQ65 PHM65 PRI65 QBE65 QLA65 QUW65 RES65 ROO65 RYK65 SIG65 SSC65 TBY65 TLU65 TVQ65 UFM65 UPI65 UZE65 VJA65 VSW65 WCS65 WMO65 WWK65 JU65 TQ65 ADM65 ANI65 AXE65 BHA65 BQW65 CAS65 CKO65 CUK65 DEG65 DOC65 DXY65 EHU65 ERQ65 FBM65 FLI65 FVE65 GFA65 GOW65 GYS65 HIO65 HSK65 ICG65 IMC65 IVY65 JFU65 JPQ65 JZM65 KJI65 KTE65 LDA65 LMW65 LWS65 MGO65 MQK65 NAG65 NKC65 NTY65 ODU65 ONQ65 OXM65 PHI65 PRE65 QBA65 QKW65 QUS65 REO65 ROK65 RYG65 SIC65 SRY65 TBU65 TLQ65 TVM65 UFI65 UPE65 UZA65 VIW65 VSS65 WCO65 WMK65 M29:M30 I29:I30 Y29:Y31 WWG31 JY31 TU31 ADQ31 ANM31 AXI31 BHE31 BRA31 CAW31 CKS31 CUO31 DEK31 DOG31 DYC31 EHY31 ERU31 FBQ31 FLM31 FVI31 GFE31 GPA31 GYW31 HIS31 HSO31 ICK31 IMG31 IWC31 JFY31 JPU31 JZQ31 KJM31 KTI31 LDE31 LNA31 LWW31 MGS31 MQO31 NAK31 NKG31 NUC31 ODY31 ONU31 OXQ31 PHM31 PRI31 QBE31 QLA31 QUW31 RES31 ROO31 RYK31 SIG31 SSC31 TBY31 TLU31 TVQ31 UFM31 UPI31 UZE31 VJA31 VSW31 WCS31 WMO31 WWK31 JU31 TQ31 ADM31 ANI31 AXE31 BHA31 BQW31 CAS31 CKO31 CUK31 DEG31 DOC31 DXY31 EHU31 ERQ31 FBM31 FLI31 FVE31 GFA31 GOW31 GYS31 HIO31 HSK31 ICG31 IMC31 IVY31 JFU31 JPQ31 JZM31 KJI31 KTE31 LDA31 LMW31 LWS31 MGO31 MQK31 NAG31 NKC31 NTY31 ODU31 ONQ31 OXM31 PHI31 PRE31 QBA31 QKW31 QUS31 REO31 ROK31 RYG31 SIC31 SRY31 TBU31 TLQ31 TVM31 UFI31 UPE31 UZA31 VIW31 VSS31 WCO31 WMK31 A34 D34:D37 WTD79:WTD114 WUJ77:WUJ78 WJH79:WJH114 WKN77:WKN78 VZL79:VZL114 WAR77:WAR78 VPP79:VPP114 VQV77:VQV78 VFT79:VFT114 VGZ77:VGZ78 UVX79:UVX114 UXD77:UXD78 UMB79:UMB114 UNH77:UNH78 UCF79:UCF114 UDL77:UDL78 TSJ79:TSJ114 TTP77:TTP78 TIN79:TIN114 TJT77:TJT78 SYR79:SYR114 SZX77:SZX78 SOV79:SOV114 SQB77:SQB78 SEZ79:SEZ114 SGF77:SGF78 RVD79:RVD114 RWJ77:RWJ78 RLH79:RLH114 RMN77:RMN78 RBL79:RBL114 RCR77:RCR78 QRP79:QRP114 QSV77:QSV78 QHT79:QHT114 QIZ77:QIZ78 PXX79:PXX114 PZD77:PZD78 POB79:POB114 PPH77:PPH78 PEF79:PEF114 PFL77:PFL78 OUJ79:OUJ114 OVP77:OVP78 OKN79:OKN114 OLT77:OLT78 OAR79:OAR114 OBX77:OBX78 NQV79:NQV114 NSB77:NSB78 NGZ79:NGZ114 NIF77:NIF78 MXD79:MXD114 MYJ77:MYJ78 MNH79:MNH114 MON77:MON78 MDL79:MDL114 MER77:MER78 LTP79:LTP114 LUV77:LUV78 LJT79:LJT114 LKZ77:LKZ78 KZX79:KZX114 LBD77:LBD78 KQB79:KQB114 KRH77:KRH78 KGF79:KGF114 KHL77:KHL78 JWJ79:JWJ114 JXP77:JXP78 JMN79:JMN114 JNT77:JNT78 JCR79:JCR114 JDX77:JDX78 ISV79:ISV114 IUB77:IUB78 IIZ79:IIZ114 IKF77:IKF78 HZD79:HZD114 IAJ77:IAJ78 HPH79:HPH114 HQN77:HQN78 HFL79:HFL114 HGR77:HGR78 GVP79:GVP114 GWV77:GWV78 GLT79:GLT114 GMZ77:GMZ78 GBX79:GBX114 GDD77:GDD78 FSB79:FSB114 FTH77:FTH78 FIF79:FIF114 FJL77:FJL78 EYJ79:EYJ114 EZP77:EZP78 EON79:EON114 EPT77:EPT78 EER79:EER114 EFX77:EFX78 DUV79:DUV114 DWB77:DWB78 DKZ79:DKZ114 DMF77:DMF78 DBD79:DBD114 DCJ77:DCJ78 CRH79:CRH114 CSN77:CSN78 CHL79:CHL114 CIR77:CIR78 BXP79:BXP114 BYV77:BYV78 BNT79:BNT114 BOZ77:BOZ78 BDX79:BDX114 BFD77:BFD78 AUB79:AUB114 AVH77:AVH78 AKF79:AKF114 ALL77:ALL78 AAJ79:AAJ114 ABP77:ABP78 QN79:QN114 RT77:RT78 GR79:GR114 HX77:HX78 WTH79 WUN77:WUN78 WJL79 WKR77:WKR78 VZP79 WAV77:WAV78 VPT79 VQZ77:VQZ78 VFX79 VHD77:VHD78 UWB79 UXH77:UXH78 UMF79 UNL77:UNL78 UCJ79 UDP77:UDP78 TSN79 TTT77:TTT78 TIR79 TJX77:TJX78 SYV79 TAB77:TAB78 SOZ79 SQF77:SQF78 SFD79 SGJ77:SGJ78 RVH79 RWN77:RWN78 RLL79 RMR77:RMR78 RBP79 RCV77:RCV78 QRT79 QSZ77:QSZ78 QHX79 QJD77:QJD78 PYB79 PZH77:PZH78 POF79 PPL77:PPL78 PEJ79 PFP77:PFP78 OUN79 OVT77:OVT78 OKR79 OLX77:OLX78 OAV79 OCB77:OCB78 NQZ79 NSF77:NSF78 NHD79 NIJ77:NIJ78 MXH79 MYN77:MYN78 MNL79 MOR77:MOR78 MDP79 MEV77:MEV78 LTT79 LUZ77:LUZ78 LJX79 LLD77:LLD78 LAB79 LBH77:LBH78 KQF79 KRL77:KRL78 KGJ79 KHP77:KHP78 JWN79 JXT77:JXT78 JMR79 JNX77:JNX78 JCV79 JEB77:JEB78 ISZ79 IUF77:IUF78 IJD79 IKJ77:IKJ78 HZH79 IAN77:IAN78 HPL79 HQR77:HQR78 HFP79 HGV77:HGV78 GVT79 GWZ77:GWZ78 GLX79 GND77:GND78 GCB79 GDH77:GDH78 FSF79 FTL77:FTL78 FIJ79 FJP77:FJP78 EYN79 EZT77:EZT78 EOR79 EPX77:EPX78 EEV79 EGB77:EGB78 DUZ79 DWF77:DWF78 DLD79 DMJ77:DMJ78 DBH79 DCN77:DCN78 CRL79 CSR77:CSR78 CHP79 CIV77:CIV78 BXT79 BYZ77:BYZ78 BNX79 BPD77:BPD78 BEB79 BFH77:BFH78 AUF79 AVL77:AVL78 AKJ79 ALP77:ALP78 AAN79 ABT77:ABT78 QR79 RX77:RX78 GV79 IB77:IB78 WTJ79 WUP78 WJN79 WKT78 VZR79 WAX78 VPV79 VRB78 VFZ79 VHF78 UWD79 UXJ78 UMH79 UNN78 UCL79 UDR78 TSP79 TTV78 TIT79 TJZ78 SYX79 TAD78 SPB79 SQH78 SFF79 SGL78 RVJ79 RWP78 RLN79 RMT78 RBR79 RCX78 QRV79 QTB78 QHZ79 QJF78 PYD79 PZJ78 POH79 PPN78 PEL79 PFR78 OUP79 OVV78 OKT79 OLZ78 OAX79 OCD78 NRB79 NSH78 NHF79 NIL78 MXJ79 MYP78 MNN79 MOT78 MDR79 MEX78 LTV79 LVB78 LJZ79 LLF78 LAD79 LBJ78 KQH79 KRN78 KGL79 KHR78 JWP79 JXV78 JMT79 JNZ78 JCX79 JED78 ITB79 IUH78 IJF79 IKL78 HZJ79 IAP78 HPN79 HQT78 HFR79 HGX78 GVV79 GXB78 GLZ79 GNF78 GCD79 GDJ78 FSH79 FTN78 FIL79 FJR78 EYP79 EZV78 EOT79 EPZ78 EEX79 EGD78 DVB79 DWH78 DLF79 DML78 DBJ79 DCP78 CRN79 CST78 CHR79 CIX78 BXV79 BZB78 BNZ79 BPF78 BED79 BFJ78 AUH79 AVN78 AKL79 ALR78 AAP79 ABV78 QT79 RZ78 GX79 ID78 WTT79 WUZ77:WUZ78 WJX79 WLD77:WLD78 WAB79 WBH77:WBH78 VQF79 VRL77:VRL78 VGJ79 VHP77:VHP78 UWN79 UXT77:UXT78 UMR79 UNX77:UNX78 UCV79 UEB77:UEB78 TSZ79 TUF77:TUF78 TJD79 TKJ77:TKJ78 SZH79 TAN77:TAN78 SPL79 SQR77:SQR78 SFP79 SGV77:SGV78 RVT79 RWZ77:RWZ78 RLX79 RND77:RND78 RCB79 RDH77:RDH78 QSF79 QTL77:QTL78 QIJ79 QJP77:QJP78 PYN79 PZT77:PZT78 POR79 PPX77:PPX78 PEV79 PGB77:PGB78 OUZ79 OWF77:OWF78 OLD79 OMJ77:OMJ78 OBH79 OCN77:OCN78 NRL79 NSR77:NSR78 NHP79 NIV77:NIV78 MXT79 MYZ77:MYZ78 MNX79 MPD77:MPD78 MEB79 MFH77:MFH78 LUF79 LVL77:LVL78 LKJ79 LLP77:LLP78 LAN79 LBT77:LBT78 KQR79 KRX77:KRX78 KGV79 KIB77:KIB78 JWZ79 JYF77:JYF78 JND79 JOJ77:JOJ78 JDH79 JEN77:JEN78 ITL79 IUR77:IUR78 IJP79 IKV77:IKV78 HZT79 IAZ77:IAZ78 HPX79 HRD77:HRD78 HGB79 HHH77:HHH78 GWF79 GXL77:GXL78 GMJ79 GNP77:GNP78 GCN79 GDT77:GDT78 FSR79 FTX77:FTX78 FIV79 FKB77:FKB78 EYZ79 FAF77:FAF78 EPD79 EQJ77:EQJ78 EFH79 EGN77:EGN78 DVL79 DWR77:DWR78 DLP79 DMV77:DMV78 DBT79 DCZ77:DCZ78 CRX79 CTD77:CTD78 CIB79 CJH77:CJH78 BYF79 BZL77:BZL78 BOJ79 BPP77:BPP78 BEN79 BFT77:BFT78 AUR79 AVX77:AVX78 AKV79 AMB77:AMB78 AAZ79 ACF77:ACF78 RD79 SJ77:SJ78 HH79 IN77:IN78 WTX79 WVD77:WVD78 WKB79 WLH77:WLH78 WAF79 WBL77:WBL78 VQJ79 VRP77:VRP78 VGN79 VHT77:VHT78 UWR79 UXX77:UXX78 UMV79 UOB77:UOB78 UCZ79 UEF77:UEF78 TTD79 TUJ77:TUJ78 TJH79 TKN77:TKN78 SZL79 TAR77:TAR78 SPP79 SQV77:SQV78 SFT79 SGZ77:SGZ78 RVX79 RXD77:RXD78 RMB79 RNH77:RNH78 RCF79 RDL77:RDL78 QSJ79 QTP77:QTP78 QIN79 QJT77:QJT78 PYR79 PZX77:PZX78 POV79 PQB77:PQB78 PEZ79 PGF77:PGF78 OVD79 OWJ77:OWJ78 OLH79 OMN77:OMN78 OBL79 OCR77:OCR78 NRP79 NSV77:NSV78 NHT79 NIZ77:NIZ78 MXX79 MZD77:MZD78 MOB79 MPH77:MPH78 MEF79 MFL77:MFL78 LUJ79 LVP77:LVP78 LKN79 LLT77:LLT78 LAR79 LBX77:LBX78 KQV79 KSB77:KSB78 KGZ79 KIF77:KIF78 JXD79 JYJ77:JYJ78 JNH79 JON77:JON78 JDL79 JER77:JER78 ITP79 IUV77:IUV78 IJT79 IKZ77:IKZ78 HZX79 IBD77:IBD78 HQB79 HRH77:HRH78 HGF79 HHL77:HHL78 GWJ79 GXP77:GXP78 GMN79 GNT77:GNT78 GCR79 GDX77:GDX78 FSV79 FUB77:FUB78 FIZ79 FKF77:FKF78 EZD79 FAJ77:FAJ78 EPH79 EQN77:EQN78 EFL79 EGR77:EGR78 DVP79 DWV77:DWV78 DLT79 DMZ77:DMZ78 DBX79 DDD77:DDD78 CSB79 CTH77:CTH78 CIF79 CJL77:CJL78 BYJ79 BZP77:BZP78 BON79 BPT77:BPT78 BER79 BFX77:BFX78 AUV79 AWB77:AWB78 AKZ79 AMF77:AMF78 ABD79 ACJ77:ACJ78 RH79 SN77:SN78 HL79 IR77:IR78">
      <formula1>"□,■"</formula1>
    </dataValidation>
  </dataValidations>
  <pageMargins left="0.7" right="0.7" top="0.75" bottom="0.75" header="0.3" footer="0.3"/>
  <pageSetup paperSize="9" scale="46" fitToHeight="0" orientation="landscape" r:id="rId1"/>
  <rowBreaks count="1" manualBreakCount="1">
    <brk id="47"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4"/>
  <sheetViews>
    <sheetView view="pageBreakPreview" zoomScale="55" zoomScaleNormal="100" zoomScaleSheetLayoutView="55" workbookViewId="0">
      <selection activeCell="F538" sqref="F538"/>
    </sheetView>
  </sheetViews>
  <sheetFormatPr defaultRowHeight="20.25" customHeight="1" x14ac:dyDescent="0.4"/>
  <cols>
    <col min="1" max="1" width="2.375" style="753" customWidth="1"/>
    <col min="2" max="2" width="25" style="752" bestFit="1" customWidth="1"/>
    <col min="3" max="3" width="41.75" style="752" customWidth="1"/>
    <col min="4" max="4" width="15.25" style="752" customWidth="1"/>
    <col min="5" max="5" width="44.25" style="752" customWidth="1"/>
    <col min="6" max="6" width="42" style="752" customWidth="1"/>
    <col min="7" max="7" width="22.5" style="752" customWidth="1"/>
    <col min="8" max="8" width="5.375" style="752" customWidth="1"/>
    <col min="9" max="9" width="15.375" style="752" customWidth="1"/>
    <col min="10" max="12" width="5.375" style="752" customWidth="1"/>
    <col min="13" max="13" width="6.5" style="752" customWidth="1"/>
    <col min="14" max="17" width="5.375" style="752" customWidth="1"/>
    <col min="18" max="16384" width="9" style="752"/>
  </cols>
  <sheetData>
    <row r="1" spans="1:17" s="758" customFormat="1" ht="20.25" customHeight="1" x14ac:dyDescent="0.4">
      <c r="A1" s="762"/>
      <c r="B1" s="759" t="s">
        <v>1121</v>
      </c>
    </row>
    <row r="2" spans="1:17" s="754" customFormat="1" ht="18.75" customHeight="1" x14ac:dyDescent="0.4">
      <c r="A2" s="755"/>
      <c r="B2" s="770"/>
      <c r="C2" s="770"/>
      <c r="G2" s="769"/>
      <c r="H2" s="769"/>
      <c r="I2" s="769"/>
      <c r="J2" s="769"/>
      <c r="K2" s="769"/>
      <c r="L2" s="769"/>
      <c r="M2" s="769"/>
    </row>
    <row r="3" spans="1:17" s="754" customFormat="1" ht="31.5" customHeight="1" x14ac:dyDescent="0.15">
      <c r="A3" s="760"/>
      <c r="B3" s="881" t="s">
        <v>1120</v>
      </c>
      <c r="C3" s="881"/>
      <c r="D3" s="881"/>
      <c r="E3" s="881"/>
      <c r="F3" s="881"/>
      <c r="G3" s="881"/>
      <c r="H3" s="756"/>
      <c r="I3" s="756"/>
      <c r="J3" s="756"/>
      <c r="L3" s="761"/>
      <c r="M3" s="761"/>
      <c r="N3" s="761"/>
      <c r="O3" s="761"/>
      <c r="P3" s="761"/>
      <c r="Q3" s="761"/>
    </row>
    <row r="4" spans="1:17" s="754" customFormat="1" ht="20.25" customHeight="1" x14ac:dyDescent="0.15">
      <c r="A4" s="760"/>
      <c r="B4" s="757" t="s">
        <v>28</v>
      </c>
      <c r="C4" s="756"/>
      <c r="D4" s="756"/>
      <c r="E4" s="756"/>
      <c r="F4" s="756"/>
      <c r="G4" s="756"/>
      <c r="H4" s="756"/>
      <c r="I4" s="756"/>
      <c r="J4" s="756"/>
      <c r="K4" s="756"/>
      <c r="L4" s="761"/>
      <c r="M4" s="761"/>
      <c r="N4" s="761"/>
      <c r="O4" s="761"/>
      <c r="P4" s="761"/>
      <c r="Q4" s="761"/>
    </row>
    <row r="5" spans="1:17" s="754" customFormat="1" ht="20.25" customHeight="1" x14ac:dyDescent="0.15">
      <c r="A5" s="760"/>
      <c r="B5" s="757" t="s">
        <v>29</v>
      </c>
      <c r="C5" s="756"/>
      <c r="D5" s="756"/>
      <c r="E5" s="756"/>
      <c r="F5" s="756"/>
      <c r="G5" s="756"/>
      <c r="H5" s="756"/>
      <c r="I5" s="756"/>
      <c r="J5" s="756"/>
      <c r="K5" s="756"/>
      <c r="L5" s="761"/>
      <c r="M5" s="761"/>
      <c r="N5" s="761"/>
      <c r="O5" s="761"/>
      <c r="P5" s="761"/>
      <c r="Q5" s="761"/>
    </row>
    <row r="6" spans="1:17" s="754" customFormat="1" ht="20.25" customHeight="1" x14ac:dyDescent="0.15">
      <c r="A6" s="761"/>
      <c r="B6" s="757" t="s">
        <v>1119</v>
      </c>
      <c r="C6" s="766"/>
      <c r="D6" s="766"/>
      <c r="E6" s="766"/>
      <c r="F6" s="766"/>
      <c r="G6" s="766"/>
      <c r="H6" s="766"/>
      <c r="I6" s="766"/>
      <c r="J6" s="766"/>
      <c r="K6" s="766"/>
      <c r="L6" s="766"/>
      <c r="M6" s="766"/>
      <c r="N6" s="766"/>
      <c r="O6" s="766"/>
      <c r="P6" s="766"/>
      <c r="Q6" s="766"/>
    </row>
    <row r="7" spans="1:17" s="754" customFormat="1" ht="20.25" customHeight="1" x14ac:dyDescent="0.15">
      <c r="A7" s="761"/>
      <c r="B7" s="757" t="s">
        <v>1118</v>
      </c>
      <c r="C7" s="766"/>
      <c r="D7" s="766"/>
      <c r="E7" s="766"/>
      <c r="F7" s="766"/>
      <c r="G7" s="766"/>
      <c r="H7" s="766"/>
      <c r="I7" s="766"/>
      <c r="J7" s="766"/>
      <c r="K7" s="766"/>
      <c r="L7" s="766"/>
      <c r="M7" s="766"/>
      <c r="N7" s="766"/>
      <c r="O7" s="766"/>
      <c r="P7" s="766"/>
      <c r="Q7" s="766"/>
    </row>
    <row r="8" spans="1:17" s="754" customFormat="1" ht="20.25" customHeight="1" x14ac:dyDescent="0.15">
      <c r="A8" s="761"/>
      <c r="B8" s="757" t="s">
        <v>1117</v>
      </c>
      <c r="C8" s="766"/>
      <c r="D8" s="766"/>
      <c r="E8" s="766"/>
      <c r="F8" s="766"/>
      <c r="G8" s="766"/>
      <c r="H8" s="766"/>
      <c r="I8" s="766"/>
      <c r="J8" s="766"/>
      <c r="K8" s="766"/>
      <c r="L8" s="766"/>
      <c r="M8" s="766"/>
      <c r="N8" s="766"/>
      <c r="O8" s="766"/>
      <c r="P8" s="766"/>
      <c r="Q8" s="766"/>
    </row>
    <row r="9" spans="1:17" s="754" customFormat="1" ht="20.25" customHeight="1" x14ac:dyDescent="0.15">
      <c r="A9" s="761"/>
      <c r="B9" s="757" t="s">
        <v>1116</v>
      </c>
      <c r="C9" s="766"/>
      <c r="D9" s="766"/>
      <c r="E9" s="766"/>
      <c r="F9" s="766"/>
      <c r="G9" s="766"/>
      <c r="H9" s="766"/>
      <c r="I9" s="766"/>
      <c r="J9" s="766"/>
      <c r="K9" s="766"/>
      <c r="L9" s="766"/>
      <c r="M9" s="766"/>
      <c r="N9" s="766"/>
      <c r="O9" s="766"/>
      <c r="P9" s="766"/>
      <c r="Q9" s="766"/>
    </row>
    <row r="10" spans="1:17" s="754" customFormat="1" ht="50.25" customHeight="1" x14ac:dyDescent="0.15">
      <c r="A10" s="761"/>
      <c r="B10" s="880" t="s">
        <v>1115</v>
      </c>
      <c r="C10" s="880"/>
      <c r="D10" s="880"/>
      <c r="E10" s="880"/>
      <c r="F10" s="880"/>
      <c r="G10" s="880"/>
      <c r="H10" s="880"/>
      <c r="I10" s="880"/>
      <c r="J10" s="766"/>
      <c r="K10" s="766"/>
      <c r="L10" s="766"/>
      <c r="M10" s="766"/>
      <c r="N10" s="766"/>
      <c r="O10" s="766"/>
      <c r="P10" s="766"/>
      <c r="Q10" s="766"/>
    </row>
    <row r="11" spans="1:17" s="754" customFormat="1" ht="21" customHeight="1" x14ac:dyDescent="0.15">
      <c r="A11" s="761"/>
      <c r="B11" s="880" t="s">
        <v>1114</v>
      </c>
      <c r="C11" s="880"/>
      <c r="D11" s="880"/>
      <c r="E11" s="880"/>
      <c r="F11" s="880"/>
      <c r="G11" s="880"/>
    </row>
    <row r="12" spans="1:17" s="754" customFormat="1" ht="20.25" customHeight="1" x14ac:dyDescent="0.15">
      <c r="A12" s="761"/>
      <c r="B12" s="757" t="s">
        <v>1113</v>
      </c>
      <c r="C12" s="766"/>
      <c r="D12" s="766"/>
      <c r="E12" s="766"/>
      <c r="F12" s="766"/>
      <c r="G12" s="766"/>
      <c r="H12" s="766"/>
      <c r="I12" s="766"/>
      <c r="J12" s="766"/>
      <c r="K12" s="766"/>
      <c r="L12" s="766"/>
      <c r="M12" s="766"/>
      <c r="N12" s="766"/>
      <c r="O12" s="766"/>
      <c r="P12" s="766"/>
      <c r="Q12" s="766"/>
    </row>
    <row r="13" spans="1:17" s="754" customFormat="1" ht="20.25" customHeight="1" x14ac:dyDescent="0.15">
      <c r="A13" s="761"/>
      <c r="B13" s="757" t="s">
        <v>30</v>
      </c>
      <c r="C13" s="766"/>
      <c r="D13" s="766"/>
      <c r="E13" s="766"/>
      <c r="F13" s="766"/>
      <c r="G13" s="766"/>
      <c r="H13" s="766"/>
      <c r="I13" s="766"/>
      <c r="J13" s="766"/>
      <c r="K13" s="766"/>
      <c r="L13" s="766"/>
      <c r="M13" s="766"/>
      <c r="N13" s="766"/>
      <c r="O13" s="766"/>
      <c r="P13" s="766"/>
      <c r="Q13" s="766"/>
    </row>
    <row r="14" spans="1:17" s="754" customFormat="1" ht="20.25" customHeight="1" x14ac:dyDescent="0.15">
      <c r="A14" s="761"/>
      <c r="B14" s="757" t="s">
        <v>31</v>
      </c>
      <c r="C14" s="766"/>
      <c r="D14" s="766"/>
      <c r="E14" s="766"/>
      <c r="F14" s="766"/>
      <c r="G14" s="766"/>
      <c r="H14" s="766"/>
      <c r="I14" s="766"/>
      <c r="J14" s="766"/>
      <c r="K14" s="766"/>
      <c r="L14" s="766"/>
      <c r="M14" s="766"/>
      <c r="N14" s="766"/>
      <c r="O14" s="766"/>
      <c r="P14" s="766"/>
      <c r="Q14" s="766"/>
    </row>
    <row r="15" spans="1:17" s="754" customFormat="1" ht="20.25" customHeight="1" x14ac:dyDescent="0.15">
      <c r="A15" s="761"/>
      <c r="B15" s="757" t="s">
        <v>32</v>
      </c>
      <c r="C15" s="766"/>
      <c r="D15" s="766"/>
      <c r="E15" s="766"/>
      <c r="F15" s="766"/>
      <c r="G15" s="766"/>
      <c r="H15" s="766"/>
      <c r="I15" s="766"/>
      <c r="J15" s="766"/>
      <c r="K15" s="766"/>
      <c r="L15" s="766"/>
      <c r="M15" s="766"/>
      <c r="N15" s="766"/>
      <c r="O15" s="766"/>
      <c r="P15" s="766"/>
      <c r="Q15" s="766"/>
    </row>
    <row r="16" spans="1:17" s="754" customFormat="1" ht="20.25" customHeight="1" x14ac:dyDescent="0.15">
      <c r="A16" s="761"/>
      <c r="B16" s="757" t="s">
        <v>33</v>
      </c>
      <c r="C16" s="766"/>
      <c r="D16" s="766"/>
      <c r="E16" s="766"/>
      <c r="F16" s="766"/>
      <c r="G16" s="766"/>
      <c r="H16" s="766"/>
      <c r="I16" s="766"/>
      <c r="J16" s="766"/>
      <c r="K16" s="766"/>
      <c r="L16" s="766"/>
      <c r="M16" s="766"/>
      <c r="N16" s="766"/>
      <c r="O16" s="766"/>
      <c r="P16" s="766"/>
      <c r="Q16" s="766"/>
    </row>
    <row r="17" spans="1:17" s="754" customFormat="1" ht="20.25" customHeight="1" x14ac:dyDescent="0.15">
      <c r="A17" s="761"/>
      <c r="B17" s="757" t="s">
        <v>1112</v>
      </c>
      <c r="C17" s="766"/>
      <c r="D17" s="766"/>
      <c r="E17" s="766"/>
      <c r="F17" s="766"/>
      <c r="G17" s="766"/>
      <c r="H17" s="766"/>
      <c r="I17" s="766"/>
      <c r="J17" s="766"/>
      <c r="K17" s="766"/>
      <c r="L17" s="766"/>
      <c r="M17" s="766"/>
      <c r="N17" s="766"/>
      <c r="O17" s="766"/>
      <c r="P17" s="766"/>
      <c r="Q17" s="766"/>
    </row>
    <row r="18" spans="1:17" s="754" customFormat="1" ht="20.25" customHeight="1" x14ac:dyDescent="0.15">
      <c r="A18" s="761"/>
      <c r="B18" s="757" t="s">
        <v>1111</v>
      </c>
      <c r="C18" s="766"/>
      <c r="D18" s="766"/>
      <c r="E18" s="766"/>
      <c r="F18" s="766"/>
      <c r="G18" s="766"/>
      <c r="H18" s="766"/>
      <c r="I18" s="766"/>
      <c r="J18" s="766"/>
      <c r="K18" s="766"/>
      <c r="L18" s="766"/>
      <c r="M18" s="766"/>
      <c r="N18" s="766"/>
      <c r="O18" s="766"/>
      <c r="P18" s="766"/>
      <c r="Q18" s="766"/>
    </row>
    <row r="19" spans="1:17" s="754" customFormat="1" ht="45" customHeight="1" x14ac:dyDescent="0.15">
      <c r="A19" s="761"/>
      <c r="B19" s="880" t="s">
        <v>1110</v>
      </c>
      <c r="C19" s="882"/>
      <c r="D19" s="882"/>
      <c r="E19" s="882"/>
      <c r="F19" s="882"/>
      <c r="G19" s="882"/>
      <c r="H19" s="766"/>
      <c r="I19" s="766"/>
      <c r="J19" s="766"/>
      <c r="K19" s="766"/>
      <c r="L19" s="766"/>
      <c r="M19" s="766"/>
      <c r="N19" s="766"/>
      <c r="O19" s="766"/>
      <c r="P19" s="766"/>
      <c r="Q19" s="766"/>
    </row>
    <row r="20" spans="1:17" s="754" customFormat="1" ht="20.25" customHeight="1" x14ac:dyDescent="0.15">
      <c r="A20" s="761"/>
      <c r="B20" s="757" t="s">
        <v>1109</v>
      </c>
      <c r="C20" s="766"/>
      <c r="D20" s="766"/>
      <c r="E20" s="766"/>
      <c r="F20" s="757"/>
      <c r="G20" s="757"/>
      <c r="H20" s="766"/>
      <c r="I20" s="766"/>
      <c r="J20" s="766"/>
      <c r="K20" s="766"/>
      <c r="L20" s="766"/>
      <c r="M20" s="766"/>
      <c r="N20" s="766"/>
      <c r="O20" s="766"/>
      <c r="P20" s="766"/>
      <c r="Q20" s="766"/>
    </row>
    <row r="21" spans="1:17" s="765" customFormat="1" ht="19.5" customHeight="1" x14ac:dyDescent="0.4">
      <c r="A21" s="767"/>
      <c r="B21" s="757" t="s">
        <v>1108</v>
      </c>
    </row>
    <row r="22" spans="1:17" s="765" customFormat="1" ht="19.5" customHeight="1" x14ac:dyDescent="0.4">
      <c r="A22" s="767"/>
      <c r="B22" s="757" t="s">
        <v>1107</v>
      </c>
    </row>
    <row r="23" spans="1:17" s="765" customFormat="1" ht="19.5" customHeight="1" x14ac:dyDescent="0.4">
      <c r="A23" s="767"/>
      <c r="B23" s="757" t="s">
        <v>1106</v>
      </c>
      <c r="K23" s="768"/>
      <c r="L23" s="768"/>
      <c r="M23" s="768"/>
      <c r="N23" s="768"/>
    </row>
    <row r="24" spans="1:17" s="765" customFormat="1" ht="19.5" customHeight="1" x14ac:dyDescent="0.4">
      <c r="A24" s="767"/>
      <c r="B24" s="757" t="s">
        <v>1105</v>
      </c>
      <c r="K24" s="768"/>
    </row>
    <row r="25" spans="1:17" s="765" customFormat="1" ht="19.5" customHeight="1" x14ac:dyDescent="0.4">
      <c r="A25" s="767"/>
      <c r="B25" s="757" t="s">
        <v>1104</v>
      </c>
      <c r="K25" s="768"/>
    </row>
    <row r="26" spans="1:17" s="765" customFormat="1" ht="19.5" customHeight="1" x14ac:dyDescent="0.4">
      <c r="A26" s="767"/>
      <c r="B26" s="757" t="s">
        <v>1103</v>
      </c>
    </row>
    <row r="27" spans="1:17" s="765" customFormat="1" ht="19.5" customHeight="1" x14ac:dyDescent="0.4">
      <c r="A27" s="767"/>
      <c r="B27" s="757" t="s">
        <v>1102</v>
      </c>
    </row>
    <row r="28" spans="1:17" s="765" customFormat="1" ht="20.25" customHeight="1" x14ac:dyDescent="0.4">
      <c r="A28" s="767"/>
      <c r="B28" s="757" t="s">
        <v>1101</v>
      </c>
    </row>
    <row r="29" spans="1:17" s="754" customFormat="1" ht="20.25" customHeight="1" x14ac:dyDescent="0.15">
      <c r="B29" s="757" t="s">
        <v>34</v>
      </c>
      <c r="C29" s="766"/>
      <c r="D29" s="766"/>
      <c r="E29" s="766"/>
      <c r="F29" s="766"/>
      <c r="G29" s="766"/>
      <c r="H29" s="766"/>
      <c r="I29" s="766"/>
      <c r="J29" s="766"/>
      <c r="K29" s="766"/>
    </row>
    <row r="30" spans="1:17" s="754" customFormat="1" ht="19.5" customHeight="1" x14ac:dyDescent="0.15">
      <c r="B30" s="757" t="s">
        <v>1100</v>
      </c>
      <c r="C30" s="766"/>
      <c r="D30" s="766"/>
      <c r="E30" s="766"/>
      <c r="F30" s="766"/>
      <c r="G30" s="766"/>
      <c r="H30" s="766"/>
      <c r="I30" s="766"/>
      <c r="J30" s="766"/>
      <c r="K30" s="766"/>
    </row>
    <row r="31" spans="1:17" s="763" customFormat="1" ht="20.25" customHeight="1" x14ac:dyDescent="0.4">
      <c r="B31" s="880" t="s">
        <v>1099</v>
      </c>
      <c r="C31" s="880"/>
      <c r="D31" s="880"/>
      <c r="E31" s="880"/>
      <c r="F31" s="880"/>
      <c r="G31" s="880"/>
    </row>
    <row r="32" spans="1:17" s="763" customFormat="1" ht="20.25" customHeight="1" x14ac:dyDescent="0.4">
      <c r="B32" s="757" t="s">
        <v>1098</v>
      </c>
      <c r="C32" s="765"/>
      <c r="D32" s="765"/>
      <c r="E32" s="765"/>
    </row>
    <row r="33" spans="1:19" s="763" customFormat="1" ht="20.25" customHeight="1" x14ac:dyDescent="0.4">
      <c r="B33" s="757" t="s">
        <v>1097</v>
      </c>
      <c r="C33" s="765"/>
      <c r="D33" s="765"/>
      <c r="E33" s="765"/>
    </row>
    <row r="34" spans="1:19" s="763" customFormat="1" ht="35.25" customHeight="1" x14ac:dyDescent="0.4">
      <c r="B34" s="881" t="s">
        <v>1096</v>
      </c>
      <c r="C34" s="881"/>
      <c r="D34" s="881"/>
      <c r="E34" s="881"/>
      <c r="F34" s="881"/>
      <c r="G34" s="881"/>
      <c r="H34" s="881"/>
      <c r="I34" s="881"/>
      <c r="J34" s="881"/>
      <c r="K34" s="881"/>
      <c r="L34" s="881"/>
      <c r="M34" s="881"/>
      <c r="N34" s="881"/>
      <c r="O34" s="881"/>
      <c r="P34" s="881"/>
      <c r="Q34" s="881"/>
      <c r="S34" s="764"/>
    </row>
    <row r="35" spans="1:19" s="763" customFormat="1" ht="20.25" customHeight="1" x14ac:dyDescent="0.4">
      <c r="B35" s="880" t="s">
        <v>1095</v>
      </c>
      <c r="C35" s="880"/>
      <c r="D35" s="880"/>
      <c r="E35" s="880"/>
      <c r="F35" s="880"/>
      <c r="G35" s="880"/>
    </row>
    <row r="36" spans="1:19" s="754" customFormat="1" ht="20.25" customHeight="1" x14ac:dyDescent="0.4">
      <c r="A36" s="755"/>
      <c r="B36" s="880" t="s">
        <v>35</v>
      </c>
      <c r="C36" s="880"/>
      <c r="D36" s="880"/>
      <c r="E36" s="880"/>
      <c r="F36" s="880"/>
      <c r="G36" s="880"/>
    </row>
    <row r="37" spans="1:19" s="754" customFormat="1" ht="20.25" customHeight="1" x14ac:dyDescent="0.4">
      <c r="A37" s="755"/>
      <c r="B37" s="880" t="s">
        <v>36</v>
      </c>
      <c r="C37" s="880"/>
      <c r="D37" s="880"/>
      <c r="E37" s="880"/>
      <c r="F37" s="880"/>
      <c r="G37" s="880"/>
    </row>
    <row r="38" spans="1:19" s="763" customFormat="1" ht="20.25" customHeight="1" x14ac:dyDescent="0.4">
      <c r="B38" s="880" t="s">
        <v>1094</v>
      </c>
      <c r="C38" s="880"/>
      <c r="D38" s="880"/>
      <c r="E38" s="880"/>
      <c r="F38" s="880"/>
      <c r="G38" s="880"/>
      <c r="H38" s="880"/>
      <c r="I38" s="880"/>
      <c r="J38" s="880"/>
      <c r="K38" s="880"/>
      <c r="L38" s="880"/>
      <c r="M38" s="880"/>
      <c r="N38" s="880"/>
      <c r="O38" s="880"/>
      <c r="P38" s="880"/>
      <c r="Q38" s="880"/>
      <c r="S38" s="764"/>
    </row>
    <row r="39" spans="1:19" s="758" customFormat="1" ht="20.25" customHeight="1" x14ac:dyDescent="0.15">
      <c r="A39" s="762"/>
      <c r="B39" s="757" t="s">
        <v>1093</v>
      </c>
      <c r="C39" s="761"/>
      <c r="D39" s="761"/>
      <c r="E39" s="761"/>
    </row>
    <row r="40" spans="1:19" s="754" customFormat="1" ht="20.25" customHeight="1" x14ac:dyDescent="0.15">
      <c r="A40" s="760"/>
      <c r="F40" s="756"/>
      <c r="G40" s="756"/>
      <c r="H40" s="756"/>
      <c r="I40" s="756"/>
      <c r="J40" s="756"/>
      <c r="K40" s="756"/>
    </row>
    <row r="41" spans="1:19" s="754" customFormat="1" ht="20.25" customHeight="1" x14ac:dyDescent="0.4">
      <c r="A41" s="755"/>
      <c r="B41" s="759" t="s">
        <v>1092</v>
      </c>
      <c r="C41" s="758"/>
      <c r="D41" s="758"/>
      <c r="E41" s="758"/>
    </row>
    <row r="42" spans="1:19" s="754" customFormat="1" ht="20.25" customHeight="1" x14ac:dyDescent="0.4">
      <c r="A42" s="755"/>
    </row>
    <row r="43" spans="1:19" s="754" customFormat="1" ht="20.25" customHeight="1" x14ac:dyDescent="0.15">
      <c r="A43" s="755"/>
      <c r="B43" s="757" t="s">
        <v>1091</v>
      </c>
      <c r="C43" s="756"/>
      <c r="D43" s="756"/>
      <c r="E43" s="756"/>
    </row>
    <row r="44" spans="1:19" s="754" customFormat="1" ht="20.25" customHeight="1" x14ac:dyDescent="0.4">
      <c r="A44" s="755"/>
    </row>
  </sheetData>
  <mergeCells count="10">
    <mergeCell ref="B35:G35"/>
    <mergeCell ref="B36:G36"/>
    <mergeCell ref="B37:G37"/>
    <mergeCell ref="B38:Q38"/>
    <mergeCell ref="B3:G3"/>
    <mergeCell ref="B10:I10"/>
    <mergeCell ref="B11:G11"/>
    <mergeCell ref="B19:G19"/>
    <mergeCell ref="B31:G31"/>
    <mergeCell ref="B34:Q34"/>
  </mergeCells>
  <phoneticPr fontId="3"/>
  <printOptions horizontalCentered="1" verticalCentered="1"/>
  <pageMargins left="0.23622047244094491" right="0.23622047244094491" top="0.74803149606299213" bottom="0.74803149606299213" header="0.31496062992125984" footer="0.31496062992125984"/>
  <pageSetup paperSize="9" scale="42" orientation="portrait" blackAndWhite="1" r:id="rId1"/>
  <headerFooter alignWithMargins="0"/>
  <rowBreaks count="1" manualBreakCount="1">
    <brk id="161"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topLeftCell="A4" zoomScaleSheetLayoutView="115" workbookViewId="0">
      <selection activeCell="J10" sqref="J10"/>
    </sheetView>
  </sheetViews>
  <sheetFormatPr defaultRowHeight="13.5" x14ac:dyDescent="0.15"/>
  <cols>
    <col min="1" max="1" width="1.5" style="20" customWidth="1"/>
    <col min="2" max="2" width="4.25" style="20" customWidth="1"/>
    <col min="3" max="3" width="3.375" style="20" customWidth="1"/>
    <col min="4" max="4" width="0.5" style="20" customWidth="1"/>
    <col min="5" max="36" width="3.125" style="20" customWidth="1"/>
    <col min="37" max="37" width="3" style="20" customWidth="1"/>
    <col min="38" max="38" width="9" style="20" customWidth="1"/>
    <col min="39" max="16384" width="9" style="20"/>
  </cols>
  <sheetData>
    <row r="1" spans="2:38" s="14" customFormat="1" x14ac:dyDescent="0.4"/>
    <row r="2" spans="2:38" s="14" customFormat="1" x14ac:dyDescent="0.4">
      <c r="B2" s="11" t="s">
        <v>67</v>
      </c>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row>
    <row r="3" spans="2:38" s="14" customFormat="1" ht="14.25" customHeight="1" x14ac:dyDescent="0.4">
      <c r="AB3" s="883" t="s">
        <v>68</v>
      </c>
      <c r="AC3" s="884"/>
      <c r="AD3" s="884"/>
      <c r="AE3" s="884"/>
      <c r="AF3" s="885"/>
      <c r="AG3" s="886"/>
      <c r="AH3" s="887"/>
      <c r="AI3" s="887"/>
      <c r="AJ3" s="887"/>
      <c r="AK3" s="888"/>
      <c r="AL3" s="15"/>
    </row>
    <row r="4" spans="2:38" s="14" customFormat="1" x14ac:dyDescent="0.4"/>
    <row r="5" spans="2:38" s="14" customFormat="1" x14ac:dyDescent="0.4">
      <c r="B5" s="889" t="s">
        <v>69</v>
      </c>
      <c r="C5" s="889"/>
      <c r="D5" s="889"/>
      <c r="E5" s="889"/>
      <c r="F5" s="889"/>
      <c r="G5" s="889"/>
      <c r="H5" s="889"/>
      <c r="I5" s="889"/>
      <c r="J5" s="889"/>
      <c r="K5" s="889"/>
      <c r="L5" s="889"/>
      <c r="M5" s="889"/>
      <c r="N5" s="889"/>
      <c r="O5" s="889"/>
      <c r="P5" s="889"/>
      <c r="Q5" s="889"/>
      <c r="R5" s="889"/>
      <c r="S5" s="889"/>
      <c r="T5" s="889"/>
      <c r="U5" s="889"/>
      <c r="V5" s="889"/>
      <c r="W5" s="889"/>
      <c r="X5" s="889"/>
      <c r="Y5" s="889"/>
      <c r="Z5" s="889"/>
      <c r="AA5" s="889"/>
      <c r="AB5" s="889"/>
      <c r="AC5" s="889"/>
      <c r="AD5" s="889"/>
      <c r="AE5" s="889"/>
      <c r="AF5" s="889"/>
      <c r="AG5" s="889"/>
      <c r="AH5" s="889"/>
      <c r="AI5" s="889"/>
      <c r="AJ5" s="889"/>
      <c r="AK5" s="889"/>
    </row>
    <row r="6" spans="2:38" s="14" customFormat="1" x14ac:dyDescent="0.4">
      <c r="B6" s="889" t="s">
        <v>70</v>
      </c>
      <c r="C6" s="889"/>
      <c r="D6" s="889"/>
      <c r="E6" s="889"/>
      <c r="F6" s="889"/>
      <c r="G6" s="889"/>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row>
    <row r="7" spans="2:38" s="14" customFormat="1" ht="13.5" customHeight="1" x14ac:dyDescent="0.4">
      <c r="AE7" s="16" t="s">
        <v>71</v>
      </c>
      <c r="AF7" s="889"/>
      <c r="AG7" s="889"/>
      <c r="AH7" s="14" t="s">
        <v>72</v>
      </c>
      <c r="AI7" s="889"/>
      <c r="AJ7" s="889"/>
      <c r="AK7" s="14" t="s">
        <v>73</v>
      </c>
    </row>
    <row r="8" spans="2:38" s="14" customFormat="1" x14ac:dyDescent="0.4">
      <c r="B8" s="889"/>
      <c r="C8" s="889"/>
      <c r="D8" s="889"/>
      <c r="E8" s="889"/>
      <c r="F8" s="889"/>
      <c r="G8" s="889"/>
      <c r="H8" s="889" t="s">
        <v>1081</v>
      </c>
      <c r="I8" s="889"/>
      <c r="J8" s="889"/>
      <c r="K8" s="14" t="s">
        <v>74</v>
      </c>
      <c r="L8" s="17"/>
      <c r="M8" s="17"/>
      <c r="N8" s="17"/>
      <c r="O8" s="17"/>
      <c r="P8" s="17"/>
      <c r="Q8" s="17"/>
      <c r="R8" s="17"/>
      <c r="S8" s="17"/>
      <c r="T8" s="17"/>
    </row>
    <row r="9" spans="2:38" s="14" customFormat="1" x14ac:dyDescent="0.4">
      <c r="AA9" s="16" t="s">
        <v>1080</v>
      </c>
      <c r="AB9" s="890"/>
      <c r="AC9" s="890"/>
      <c r="AD9" s="890"/>
      <c r="AE9" s="890"/>
      <c r="AF9" s="890"/>
      <c r="AG9" s="890"/>
      <c r="AH9" s="890"/>
      <c r="AI9" s="890"/>
      <c r="AJ9" s="890"/>
      <c r="AK9" s="890"/>
    </row>
    <row r="10" spans="2:38" s="14" customFormat="1" x14ac:dyDescent="0.4">
      <c r="AA10" s="16"/>
      <c r="AB10" s="11"/>
      <c r="AC10" s="11"/>
      <c r="AD10" s="11"/>
      <c r="AE10" s="11"/>
      <c r="AF10" s="11"/>
      <c r="AG10" s="11"/>
      <c r="AH10" s="11"/>
      <c r="AI10" s="11"/>
      <c r="AJ10" s="11"/>
      <c r="AK10" s="11"/>
    </row>
    <row r="11" spans="2:38" s="14" customFormat="1" x14ac:dyDescent="0.4">
      <c r="C11" s="11" t="s">
        <v>75</v>
      </c>
      <c r="D11" s="11"/>
    </row>
    <row r="12" spans="2:38" s="14" customFormat="1" ht="6.75" customHeight="1" x14ac:dyDescent="0.4">
      <c r="C12" s="11"/>
      <c r="D12" s="11"/>
    </row>
    <row r="13" spans="2:38" s="14" customFormat="1" ht="14.25" customHeight="1" x14ac:dyDescent="0.4">
      <c r="B13" s="891" t="s">
        <v>76</v>
      </c>
      <c r="C13" s="894" t="s">
        <v>77</v>
      </c>
      <c r="D13" s="895"/>
      <c r="E13" s="895"/>
      <c r="F13" s="895"/>
      <c r="G13" s="895"/>
      <c r="H13" s="895"/>
      <c r="I13" s="895"/>
      <c r="J13" s="895"/>
      <c r="K13" s="895"/>
      <c r="L13" s="896"/>
      <c r="M13" s="897"/>
      <c r="N13" s="898"/>
      <c r="O13" s="898"/>
      <c r="P13" s="898"/>
      <c r="Q13" s="898"/>
      <c r="R13" s="898"/>
      <c r="S13" s="898"/>
      <c r="T13" s="898"/>
      <c r="U13" s="898"/>
      <c r="V13" s="898"/>
      <c r="W13" s="898"/>
      <c r="X13" s="898"/>
      <c r="Y13" s="898"/>
      <c r="Z13" s="898"/>
      <c r="AA13" s="898"/>
      <c r="AB13" s="898"/>
      <c r="AC13" s="898"/>
      <c r="AD13" s="898"/>
      <c r="AE13" s="898"/>
      <c r="AF13" s="898"/>
      <c r="AG13" s="898"/>
      <c r="AH13" s="898"/>
      <c r="AI13" s="898"/>
      <c r="AJ13" s="898"/>
      <c r="AK13" s="899"/>
    </row>
    <row r="14" spans="2:38" s="14" customFormat="1" ht="14.25" customHeight="1" x14ac:dyDescent="0.4">
      <c r="B14" s="892"/>
      <c r="C14" s="900" t="s">
        <v>78</v>
      </c>
      <c r="D14" s="901"/>
      <c r="E14" s="901"/>
      <c r="F14" s="901"/>
      <c r="G14" s="901"/>
      <c r="H14" s="901"/>
      <c r="I14" s="901"/>
      <c r="J14" s="901"/>
      <c r="K14" s="901"/>
      <c r="L14" s="901"/>
      <c r="M14" s="902"/>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4"/>
    </row>
    <row r="15" spans="2:38" s="14" customFormat="1" ht="13.5" customHeight="1" x14ac:dyDescent="0.4">
      <c r="B15" s="892"/>
      <c r="C15" s="894" t="s">
        <v>79</v>
      </c>
      <c r="D15" s="895"/>
      <c r="E15" s="895"/>
      <c r="F15" s="895"/>
      <c r="G15" s="895"/>
      <c r="H15" s="895"/>
      <c r="I15" s="895"/>
      <c r="J15" s="895"/>
      <c r="K15" s="895"/>
      <c r="L15" s="895"/>
      <c r="M15" s="907" t="s">
        <v>80</v>
      </c>
      <c r="N15" s="907"/>
      <c r="O15" s="907"/>
      <c r="P15" s="907"/>
      <c r="Q15" s="907"/>
      <c r="R15" s="907"/>
      <c r="S15" s="907"/>
      <c r="T15" s="18" t="s">
        <v>81</v>
      </c>
      <c r="U15" s="907"/>
      <c r="V15" s="907"/>
      <c r="W15" s="907"/>
      <c r="X15" s="18" t="s">
        <v>82</v>
      </c>
      <c r="Y15" s="907"/>
      <c r="Z15" s="907"/>
      <c r="AA15" s="907"/>
      <c r="AB15" s="907"/>
      <c r="AC15" s="907"/>
      <c r="AD15" s="907"/>
      <c r="AE15" s="907"/>
      <c r="AF15" s="907"/>
      <c r="AG15" s="907"/>
      <c r="AH15" s="907"/>
      <c r="AI15" s="907"/>
      <c r="AJ15" s="907"/>
      <c r="AK15" s="913"/>
    </row>
    <row r="16" spans="2:38" s="14" customFormat="1" ht="13.5" customHeight="1" x14ac:dyDescent="0.4">
      <c r="B16" s="892"/>
      <c r="C16" s="905"/>
      <c r="D16" s="906"/>
      <c r="E16" s="906"/>
      <c r="F16" s="906"/>
      <c r="G16" s="906"/>
      <c r="H16" s="906"/>
      <c r="I16" s="906"/>
      <c r="J16" s="906"/>
      <c r="K16" s="906"/>
      <c r="L16" s="906"/>
      <c r="M16" s="914" t="s">
        <v>83</v>
      </c>
      <c r="N16" s="914"/>
      <c r="O16" s="914"/>
      <c r="P16" s="914"/>
      <c r="Q16" s="19" t="s">
        <v>84</v>
      </c>
      <c r="R16" s="914"/>
      <c r="S16" s="914"/>
      <c r="T16" s="914"/>
      <c r="U16" s="914"/>
      <c r="V16" s="914" t="s">
        <v>85</v>
      </c>
      <c r="W16" s="914"/>
      <c r="X16" s="914"/>
      <c r="Y16" s="914"/>
      <c r="Z16" s="914"/>
      <c r="AA16" s="914"/>
      <c r="AB16" s="914"/>
      <c r="AC16" s="914"/>
      <c r="AD16" s="914"/>
      <c r="AE16" s="914"/>
      <c r="AF16" s="914"/>
      <c r="AG16" s="914"/>
      <c r="AH16" s="914"/>
      <c r="AI16" s="914"/>
      <c r="AJ16" s="914"/>
      <c r="AK16" s="915"/>
    </row>
    <row r="17" spans="2:37" s="14" customFormat="1" ht="13.5" customHeight="1" x14ac:dyDescent="0.4">
      <c r="B17" s="892"/>
      <c r="C17" s="900"/>
      <c r="D17" s="901"/>
      <c r="E17" s="901"/>
      <c r="F17" s="901"/>
      <c r="G17" s="901"/>
      <c r="H17" s="901"/>
      <c r="I17" s="901"/>
      <c r="J17" s="901"/>
      <c r="K17" s="901"/>
      <c r="L17" s="901"/>
      <c r="M17" s="908" t="s">
        <v>86</v>
      </c>
      <c r="N17" s="908"/>
      <c r="O17" s="908"/>
      <c r="P17" s="908"/>
      <c r="Q17" s="908"/>
      <c r="R17" s="908"/>
      <c r="S17" s="908"/>
      <c r="T17" s="908"/>
      <c r="U17" s="908"/>
      <c r="V17" s="908"/>
      <c r="W17" s="908"/>
      <c r="X17" s="908"/>
      <c r="Y17" s="908"/>
      <c r="Z17" s="908"/>
      <c r="AA17" s="908"/>
      <c r="AB17" s="908"/>
      <c r="AC17" s="908"/>
      <c r="AD17" s="908"/>
      <c r="AE17" s="908"/>
      <c r="AF17" s="908"/>
      <c r="AG17" s="908"/>
      <c r="AH17" s="908"/>
      <c r="AI17" s="908"/>
      <c r="AJ17" s="908"/>
      <c r="AK17" s="909"/>
    </row>
    <row r="18" spans="2:37" s="14" customFormat="1" ht="14.25" customHeight="1" x14ac:dyDescent="0.4">
      <c r="B18" s="892"/>
      <c r="C18" s="910" t="s">
        <v>87</v>
      </c>
      <c r="D18" s="911"/>
      <c r="E18" s="911"/>
      <c r="F18" s="911"/>
      <c r="G18" s="911"/>
      <c r="H18" s="911"/>
      <c r="I18" s="911"/>
      <c r="J18" s="911"/>
      <c r="K18" s="911"/>
      <c r="L18" s="911"/>
      <c r="M18" s="883" t="s">
        <v>88</v>
      </c>
      <c r="N18" s="884"/>
      <c r="O18" s="884"/>
      <c r="P18" s="884"/>
      <c r="Q18" s="885"/>
      <c r="R18" s="886"/>
      <c r="S18" s="887"/>
      <c r="T18" s="887"/>
      <c r="U18" s="887"/>
      <c r="V18" s="887"/>
      <c r="W18" s="887"/>
      <c r="X18" s="887"/>
      <c r="Y18" s="887"/>
      <c r="Z18" s="887"/>
      <c r="AA18" s="888"/>
      <c r="AB18" s="912" t="s">
        <v>89</v>
      </c>
      <c r="AC18" s="907"/>
      <c r="AD18" s="907"/>
      <c r="AE18" s="907"/>
      <c r="AF18" s="913"/>
      <c r="AG18" s="886"/>
      <c r="AH18" s="887"/>
      <c r="AI18" s="887"/>
      <c r="AJ18" s="887"/>
      <c r="AK18" s="888"/>
    </row>
    <row r="19" spans="2:37" ht="14.25" customHeight="1" x14ac:dyDescent="0.15">
      <c r="B19" s="892"/>
      <c r="C19" s="916" t="s">
        <v>90</v>
      </c>
      <c r="D19" s="917"/>
      <c r="E19" s="917"/>
      <c r="F19" s="917"/>
      <c r="G19" s="917"/>
      <c r="H19" s="917"/>
      <c r="I19" s="917"/>
      <c r="J19" s="917"/>
      <c r="K19" s="917"/>
      <c r="L19" s="917"/>
      <c r="M19" s="918"/>
      <c r="N19" s="919"/>
      <c r="O19" s="919"/>
      <c r="P19" s="919"/>
      <c r="Q19" s="919"/>
      <c r="R19" s="919"/>
      <c r="S19" s="919"/>
      <c r="T19" s="919"/>
      <c r="U19" s="920"/>
      <c r="V19" s="883" t="s">
        <v>91</v>
      </c>
      <c r="W19" s="884"/>
      <c r="X19" s="884"/>
      <c r="Y19" s="884"/>
      <c r="Z19" s="884"/>
      <c r="AA19" s="885"/>
      <c r="AB19" s="918"/>
      <c r="AC19" s="919"/>
      <c r="AD19" s="919"/>
      <c r="AE19" s="919"/>
      <c r="AF19" s="919"/>
      <c r="AG19" s="919"/>
      <c r="AH19" s="919"/>
      <c r="AI19" s="919"/>
      <c r="AJ19" s="919"/>
      <c r="AK19" s="920"/>
    </row>
    <row r="20" spans="2:37" ht="14.25" customHeight="1" x14ac:dyDescent="0.15">
      <c r="B20" s="892"/>
      <c r="C20" s="921" t="s">
        <v>92</v>
      </c>
      <c r="D20" s="922"/>
      <c r="E20" s="922"/>
      <c r="F20" s="922"/>
      <c r="G20" s="922"/>
      <c r="H20" s="922"/>
      <c r="I20" s="922"/>
      <c r="J20" s="922"/>
      <c r="K20" s="922"/>
      <c r="L20" s="922"/>
      <c r="M20" s="883" t="s">
        <v>93</v>
      </c>
      <c r="N20" s="884"/>
      <c r="O20" s="884"/>
      <c r="P20" s="884"/>
      <c r="Q20" s="885"/>
      <c r="R20" s="923"/>
      <c r="S20" s="924"/>
      <c r="T20" s="924"/>
      <c r="U20" s="924"/>
      <c r="V20" s="924"/>
      <c r="W20" s="924"/>
      <c r="X20" s="924"/>
      <c r="Y20" s="924"/>
      <c r="Z20" s="924"/>
      <c r="AA20" s="925"/>
      <c r="AB20" s="919" t="s">
        <v>94</v>
      </c>
      <c r="AC20" s="919"/>
      <c r="AD20" s="919"/>
      <c r="AE20" s="919"/>
      <c r="AF20" s="920"/>
      <c r="AG20" s="923"/>
      <c r="AH20" s="924"/>
      <c r="AI20" s="924"/>
      <c r="AJ20" s="924"/>
      <c r="AK20" s="925"/>
    </row>
    <row r="21" spans="2:37" ht="13.5" customHeight="1" x14ac:dyDescent="0.15">
      <c r="B21" s="892"/>
      <c r="C21" s="894" t="s">
        <v>95</v>
      </c>
      <c r="D21" s="895"/>
      <c r="E21" s="895"/>
      <c r="F21" s="895"/>
      <c r="G21" s="895"/>
      <c r="H21" s="895"/>
      <c r="I21" s="895"/>
      <c r="J21" s="895"/>
      <c r="K21" s="895"/>
      <c r="L21" s="895"/>
      <c r="M21" s="907" t="s">
        <v>80</v>
      </c>
      <c r="N21" s="907"/>
      <c r="O21" s="907"/>
      <c r="P21" s="907"/>
      <c r="Q21" s="907"/>
      <c r="R21" s="907"/>
      <c r="S21" s="907"/>
      <c r="T21" s="18" t="s">
        <v>81</v>
      </c>
      <c r="U21" s="907"/>
      <c r="V21" s="907"/>
      <c r="W21" s="907"/>
      <c r="X21" s="18" t="s">
        <v>82</v>
      </c>
      <c r="Y21" s="907"/>
      <c r="Z21" s="907"/>
      <c r="AA21" s="907"/>
      <c r="AB21" s="907"/>
      <c r="AC21" s="907"/>
      <c r="AD21" s="907"/>
      <c r="AE21" s="907"/>
      <c r="AF21" s="907"/>
      <c r="AG21" s="907"/>
      <c r="AH21" s="907"/>
      <c r="AI21" s="907"/>
      <c r="AJ21" s="907"/>
      <c r="AK21" s="913"/>
    </row>
    <row r="22" spans="2:37" ht="14.25" customHeight="1" x14ac:dyDescent="0.15">
      <c r="B22" s="892"/>
      <c r="C22" s="905"/>
      <c r="D22" s="906"/>
      <c r="E22" s="906"/>
      <c r="F22" s="906"/>
      <c r="G22" s="906"/>
      <c r="H22" s="906"/>
      <c r="I22" s="906"/>
      <c r="J22" s="906"/>
      <c r="K22" s="906"/>
      <c r="L22" s="906"/>
      <c r="M22" s="914" t="s">
        <v>83</v>
      </c>
      <c r="N22" s="914"/>
      <c r="O22" s="914"/>
      <c r="P22" s="914"/>
      <c r="Q22" s="19" t="s">
        <v>84</v>
      </c>
      <c r="R22" s="914"/>
      <c r="S22" s="914"/>
      <c r="T22" s="914"/>
      <c r="U22" s="914"/>
      <c r="V22" s="914" t="s">
        <v>85</v>
      </c>
      <c r="W22" s="914"/>
      <c r="X22" s="914"/>
      <c r="Y22" s="914"/>
      <c r="Z22" s="914"/>
      <c r="AA22" s="914"/>
      <c r="AB22" s="914"/>
      <c r="AC22" s="914"/>
      <c r="AD22" s="914"/>
      <c r="AE22" s="914"/>
      <c r="AF22" s="914"/>
      <c r="AG22" s="914"/>
      <c r="AH22" s="914"/>
      <c r="AI22" s="914"/>
      <c r="AJ22" s="914"/>
      <c r="AK22" s="915"/>
    </row>
    <row r="23" spans="2:37" x14ac:dyDescent="0.15">
      <c r="B23" s="893"/>
      <c r="C23" s="900"/>
      <c r="D23" s="901"/>
      <c r="E23" s="901"/>
      <c r="F23" s="901"/>
      <c r="G23" s="901"/>
      <c r="H23" s="901"/>
      <c r="I23" s="901"/>
      <c r="J23" s="901"/>
      <c r="K23" s="901"/>
      <c r="L23" s="901"/>
      <c r="M23" s="908"/>
      <c r="N23" s="908"/>
      <c r="O23" s="908"/>
      <c r="P23" s="908"/>
      <c r="Q23" s="908"/>
      <c r="R23" s="908"/>
      <c r="S23" s="908"/>
      <c r="T23" s="908"/>
      <c r="U23" s="908"/>
      <c r="V23" s="908"/>
      <c r="W23" s="908"/>
      <c r="X23" s="908"/>
      <c r="Y23" s="908"/>
      <c r="Z23" s="908"/>
      <c r="AA23" s="908"/>
      <c r="AB23" s="908"/>
      <c r="AC23" s="908"/>
      <c r="AD23" s="908"/>
      <c r="AE23" s="908"/>
      <c r="AF23" s="908"/>
      <c r="AG23" s="908"/>
      <c r="AH23" s="908"/>
      <c r="AI23" s="908"/>
      <c r="AJ23" s="908"/>
      <c r="AK23" s="909"/>
    </row>
    <row r="24" spans="2:37" ht="13.5" customHeight="1" x14ac:dyDescent="0.15">
      <c r="B24" s="926" t="s">
        <v>96</v>
      </c>
      <c r="C24" s="894" t="s">
        <v>77</v>
      </c>
      <c r="D24" s="895"/>
      <c r="E24" s="895"/>
      <c r="F24" s="895"/>
      <c r="G24" s="895"/>
      <c r="H24" s="895"/>
      <c r="I24" s="895"/>
      <c r="J24" s="895"/>
      <c r="K24" s="895"/>
      <c r="L24" s="895"/>
      <c r="M24" s="897"/>
      <c r="N24" s="898"/>
      <c r="O24" s="898"/>
      <c r="P24" s="898"/>
      <c r="Q24" s="898"/>
      <c r="R24" s="898"/>
      <c r="S24" s="898"/>
      <c r="T24" s="898"/>
      <c r="U24" s="898"/>
      <c r="V24" s="898"/>
      <c r="W24" s="898"/>
      <c r="X24" s="898"/>
      <c r="Y24" s="898"/>
      <c r="Z24" s="898"/>
      <c r="AA24" s="898"/>
      <c r="AB24" s="898"/>
      <c r="AC24" s="898"/>
      <c r="AD24" s="898"/>
      <c r="AE24" s="898"/>
      <c r="AF24" s="898"/>
      <c r="AG24" s="898"/>
      <c r="AH24" s="898"/>
      <c r="AI24" s="898"/>
      <c r="AJ24" s="898"/>
      <c r="AK24" s="899"/>
    </row>
    <row r="25" spans="2:37" ht="13.5" customHeight="1" x14ac:dyDescent="0.15">
      <c r="B25" s="927"/>
      <c r="C25" s="900" t="s">
        <v>97</v>
      </c>
      <c r="D25" s="901"/>
      <c r="E25" s="901"/>
      <c r="F25" s="901"/>
      <c r="G25" s="901"/>
      <c r="H25" s="901"/>
      <c r="I25" s="901"/>
      <c r="J25" s="901"/>
      <c r="K25" s="901"/>
      <c r="L25" s="901"/>
      <c r="M25" s="902"/>
      <c r="N25" s="903"/>
      <c r="O25" s="903"/>
      <c r="P25" s="903"/>
      <c r="Q25" s="903"/>
      <c r="R25" s="903"/>
      <c r="S25" s="903"/>
      <c r="T25" s="903"/>
      <c r="U25" s="903"/>
      <c r="V25" s="903"/>
      <c r="W25" s="903"/>
      <c r="X25" s="903"/>
      <c r="Y25" s="903"/>
      <c r="Z25" s="903"/>
      <c r="AA25" s="903"/>
      <c r="AB25" s="903"/>
      <c r="AC25" s="903"/>
      <c r="AD25" s="903"/>
      <c r="AE25" s="903"/>
      <c r="AF25" s="903"/>
      <c r="AG25" s="903"/>
      <c r="AH25" s="903"/>
      <c r="AI25" s="903"/>
      <c r="AJ25" s="903"/>
      <c r="AK25" s="904"/>
    </row>
    <row r="26" spans="2:37" ht="13.5" customHeight="1" x14ac:dyDescent="0.15">
      <c r="B26" s="927"/>
      <c r="C26" s="894" t="s">
        <v>98</v>
      </c>
      <c r="D26" s="895"/>
      <c r="E26" s="895"/>
      <c r="F26" s="895"/>
      <c r="G26" s="895"/>
      <c r="H26" s="895"/>
      <c r="I26" s="895"/>
      <c r="J26" s="895"/>
      <c r="K26" s="895"/>
      <c r="L26" s="895"/>
      <c r="M26" s="907" t="s">
        <v>80</v>
      </c>
      <c r="N26" s="907"/>
      <c r="O26" s="907"/>
      <c r="P26" s="907"/>
      <c r="Q26" s="907"/>
      <c r="R26" s="907"/>
      <c r="S26" s="907"/>
      <c r="T26" s="18" t="s">
        <v>81</v>
      </c>
      <c r="U26" s="907"/>
      <c r="V26" s="907"/>
      <c r="W26" s="907"/>
      <c r="X26" s="18" t="s">
        <v>82</v>
      </c>
      <c r="Y26" s="907"/>
      <c r="Z26" s="907"/>
      <c r="AA26" s="907"/>
      <c r="AB26" s="907"/>
      <c r="AC26" s="907"/>
      <c r="AD26" s="907"/>
      <c r="AE26" s="907"/>
      <c r="AF26" s="907"/>
      <c r="AG26" s="907"/>
      <c r="AH26" s="907"/>
      <c r="AI26" s="907"/>
      <c r="AJ26" s="907"/>
      <c r="AK26" s="913"/>
    </row>
    <row r="27" spans="2:37" ht="14.25" customHeight="1" x14ac:dyDescent="0.15">
      <c r="B27" s="927"/>
      <c r="C27" s="905"/>
      <c r="D27" s="906"/>
      <c r="E27" s="906"/>
      <c r="F27" s="906"/>
      <c r="G27" s="906"/>
      <c r="H27" s="906"/>
      <c r="I27" s="906"/>
      <c r="J27" s="906"/>
      <c r="K27" s="906"/>
      <c r="L27" s="906"/>
      <c r="M27" s="914" t="s">
        <v>83</v>
      </c>
      <c r="N27" s="914"/>
      <c r="O27" s="914"/>
      <c r="P27" s="914"/>
      <c r="Q27" s="19" t="s">
        <v>84</v>
      </c>
      <c r="R27" s="914"/>
      <c r="S27" s="914"/>
      <c r="T27" s="914"/>
      <c r="U27" s="914"/>
      <c r="V27" s="914" t="s">
        <v>85</v>
      </c>
      <c r="W27" s="914"/>
      <c r="X27" s="914"/>
      <c r="Y27" s="914"/>
      <c r="Z27" s="914"/>
      <c r="AA27" s="914"/>
      <c r="AB27" s="914"/>
      <c r="AC27" s="914"/>
      <c r="AD27" s="914"/>
      <c r="AE27" s="914"/>
      <c r="AF27" s="914"/>
      <c r="AG27" s="914"/>
      <c r="AH27" s="914"/>
      <c r="AI27" s="914"/>
      <c r="AJ27" s="914"/>
      <c r="AK27" s="915"/>
    </row>
    <row r="28" spans="2:37" x14ac:dyDescent="0.15">
      <c r="B28" s="927"/>
      <c r="C28" s="900"/>
      <c r="D28" s="901"/>
      <c r="E28" s="901"/>
      <c r="F28" s="901"/>
      <c r="G28" s="901"/>
      <c r="H28" s="901"/>
      <c r="I28" s="901"/>
      <c r="J28" s="901"/>
      <c r="K28" s="901"/>
      <c r="L28" s="901"/>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9"/>
    </row>
    <row r="29" spans="2:37" ht="14.25" customHeight="1" x14ac:dyDescent="0.15">
      <c r="B29" s="927"/>
      <c r="C29" s="910" t="s">
        <v>87</v>
      </c>
      <c r="D29" s="911"/>
      <c r="E29" s="911"/>
      <c r="F29" s="911"/>
      <c r="G29" s="911"/>
      <c r="H29" s="911"/>
      <c r="I29" s="911"/>
      <c r="J29" s="911"/>
      <c r="K29" s="911"/>
      <c r="L29" s="911"/>
      <c r="M29" s="883" t="s">
        <v>88</v>
      </c>
      <c r="N29" s="884"/>
      <c r="O29" s="884"/>
      <c r="P29" s="884"/>
      <c r="Q29" s="885"/>
      <c r="R29" s="886"/>
      <c r="S29" s="887"/>
      <c r="T29" s="887"/>
      <c r="U29" s="887"/>
      <c r="V29" s="887"/>
      <c r="W29" s="887"/>
      <c r="X29" s="887"/>
      <c r="Y29" s="887"/>
      <c r="Z29" s="887"/>
      <c r="AA29" s="888"/>
      <c r="AB29" s="912" t="s">
        <v>89</v>
      </c>
      <c r="AC29" s="907"/>
      <c r="AD29" s="907"/>
      <c r="AE29" s="907"/>
      <c r="AF29" s="913"/>
      <c r="AG29" s="886"/>
      <c r="AH29" s="887"/>
      <c r="AI29" s="887"/>
      <c r="AJ29" s="887"/>
      <c r="AK29" s="888"/>
    </row>
    <row r="30" spans="2:37" ht="13.5" customHeight="1" x14ac:dyDescent="0.15">
      <c r="B30" s="927"/>
      <c r="C30" s="930" t="s">
        <v>99</v>
      </c>
      <c r="D30" s="931"/>
      <c r="E30" s="931"/>
      <c r="F30" s="931"/>
      <c r="G30" s="931"/>
      <c r="H30" s="931"/>
      <c r="I30" s="931"/>
      <c r="J30" s="931"/>
      <c r="K30" s="931"/>
      <c r="L30" s="931"/>
      <c r="M30" s="907" t="s">
        <v>80</v>
      </c>
      <c r="N30" s="907"/>
      <c r="O30" s="907"/>
      <c r="P30" s="907"/>
      <c r="Q30" s="907"/>
      <c r="R30" s="907"/>
      <c r="S30" s="907"/>
      <c r="T30" s="18" t="s">
        <v>81</v>
      </c>
      <c r="U30" s="907"/>
      <c r="V30" s="907"/>
      <c r="W30" s="907"/>
      <c r="X30" s="18" t="s">
        <v>82</v>
      </c>
      <c r="Y30" s="907"/>
      <c r="Z30" s="907"/>
      <c r="AA30" s="907"/>
      <c r="AB30" s="907"/>
      <c r="AC30" s="907"/>
      <c r="AD30" s="907"/>
      <c r="AE30" s="907"/>
      <c r="AF30" s="907"/>
      <c r="AG30" s="907"/>
      <c r="AH30" s="907"/>
      <c r="AI30" s="907"/>
      <c r="AJ30" s="907"/>
      <c r="AK30" s="913"/>
    </row>
    <row r="31" spans="2:37" ht="14.25" customHeight="1" x14ac:dyDescent="0.15">
      <c r="B31" s="927"/>
      <c r="C31" s="932"/>
      <c r="D31" s="933"/>
      <c r="E31" s="933"/>
      <c r="F31" s="933"/>
      <c r="G31" s="933"/>
      <c r="H31" s="933"/>
      <c r="I31" s="933"/>
      <c r="J31" s="933"/>
      <c r="K31" s="933"/>
      <c r="L31" s="933"/>
      <c r="M31" s="914" t="s">
        <v>83</v>
      </c>
      <c r="N31" s="914"/>
      <c r="O31" s="914"/>
      <c r="P31" s="914"/>
      <c r="Q31" s="19" t="s">
        <v>84</v>
      </c>
      <c r="R31" s="914"/>
      <c r="S31" s="914"/>
      <c r="T31" s="914"/>
      <c r="U31" s="914"/>
      <c r="V31" s="914" t="s">
        <v>85</v>
      </c>
      <c r="W31" s="914"/>
      <c r="X31" s="914"/>
      <c r="Y31" s="914"/>
      <c r="Z31" s="914"/>
      <c r="AA31" s="914"/>
      <c r="AB31" s="914"/>
      <c r="AC31" s="914"/>
      <c r="AD31" s="914"/>
      <c r="AE31" s="914"/>
      <c r="AF31" s="914"/>
      <c r="AG31" s="914"/>
      <c r="AH31" s="914"/>
      <c r="AI31" s="914"/>
      <c r="AJ31" s="914"/>
      <c r="AK31" s="915"/>
    </row>
    <row r="32" spans="2:37" x14ac:dyDescent="0.15">
      <c r="B32" s="927"/>
      <c r="C32" s="934"/>
      <c r="D32" s="935"/>
      <c r="E32" s="935"/>
      <c r="F32" s="935"/>
      <c r="G32" s="935"/>
      <c r="H32" s="935"/>
      <c r="I32" s="935"/>
      <c r="J32" s="935"/>
      <c r="K32" s="935"/>
      <c r="L32" s="935"/>
      <c r="M32" s="908"/>
      <c r="N32" s="908"/>
      <c r="O32" s="908"/>
      <c r="P32" s="908"/>
      <c r="Q32" s="908"/>
      <c r="R32" s="908"/>
      <c r="S32" s="908"/>
      <c r="T32" s="908"/>
      <c r="U32" s="908"/>
      <c r="V32" s="908"/>
      <c r="W32" s="908"/>
      <c r="X32" s="908"/>
      <c r="Y32" s="908"/>
      <c r="Z32" s="908"/>
      <c r="AA32" s="908"/>
      <c r="AB32" s="908"/>
      <c r="AC32" s="908"/>
      <c r="AD32" s="908"/>
      <c r="AE32" s="908"/>
      <c r="AF32" s="908"/>
      <c r="AG32" s="908"/>
      <c r="AH32" s="908"/>
      <c r="AI32" s="908"/>
      <c r="AJ32" s="908"/>
      <c r="AK32" s="909"/>
    </row>
    <row r="33" spans="1:37" ht="14.25" customHeight="1" x14ac:dyDescent="0.15">
      <c r="B33" s="927"/>
      <c r="C33" s="910" t="s">
        <v>87</v>
      </c>
      <c r="D33" s="911"/>
      <c r="E33" s="911"/>
      <c r="F33" s="911"/>
      <c r="G33" s="911"/>
      <c r="H33" s="911"/>
      <c r="I33" s="911"/>
      <c r="J33" s="911"/>
      <c r="K33" s="911"/>
      <c r="L33" s="911"/>
      <c r="M33" s="883" t="s">
        <v>88</v>
      </c>
      <c r="N33" s="884"/>
      <c r="O33" s="884"/>
      <c r="P33" s="884"/>
      <c r="Q33" s="885"/>
      <c r="R33" s="886"/>
      <c r="S33" s="887"/>
      <c r="T33" s="887"/>
      <c r="U33" s="887"/>
      <c r="V33" s="887"/>
      <c r="W33" s="887"/>
      <c r="X33" s="887"/>
      <c r="Y33" s="887"/>
      <c r="Z33" s="887"/>
      <c r="AA33" s="888"/>
      <c r="AB33" s="912" t="s">
        <v>89</v>
      </c>
      <c r="AC33" s="907"/>
      <c r="AD33" s="907"/>
      <c r="AE33" s="907"/>
      <c r="AF33" s="913"/>
      <c r="AG33" s="886"/>
      <c r="AH33" s="887"/>
      <c r="AI33" s="887"/>
      <c r="AJ33" s="887"/>
      <c r="AK33" s="888"/>
    </row>
    <row r="34" spans="1:37" ht="14.25" customHeight="1" x14ac:dyDescent="0.15">
      <c r="B34" s="927"/>
      <c r="C34" s="910" t="s">
        <v>100</v>
      </c>
      <c r="D34" s="911"/>
      <c r="E34" s="911"/>
      <c r="F34" s="911"/>
      <c r="G34" s="911"/>
      <c r="H34" s="911"/>
      <c r="I34" s="911"/>
      <c r="J34" s="911"/>
      <c r="K34" s="911"/>
      <c r="L34" s="911"/>
      <c r="M34" s="921"/>
      <c r="N34" s="922"/>
      <c r="O34" s="922"/>
      <c r="P34" s="922"/>
      <c r="Q34" s="922"/>
      <c r="R34" s="922"/>
      <c r="S34" s="922"/>
      <c r="T34" s="922"/>
      <c r="U34" s="922"/>
      <c r="V34" s="922"/>
      <c r="W34" s="922"/>
      <c r="X34" s="922"/>
      <c r="Y34" s="922"/>
      <c r="Z34" s="922"/>
      <c r="AA34" s="922"/>
      <c r="AB34" s="922"/>
      <c r="AC34" s="922"/>
      <c r="AD34" s="922"/>
      <c r="AE34" s="922"/>
      <c r="AF34" s="922"/>
      <c r="AG34" s="922"/>
      <c r="AH34" s="922"/>
      <c r="AI34" s="922"/>
      <c r="AJ34" s="922"/>
      <c r="AK34" s="929"/>
    </row>
    <row r="35" spans="1:37" ht="13.5" customHeight="1" x14ac:dyDescent="0.15">
      <c r="B35" s="927"/>
      <c r="C35" s="894" t="s">
        <v>101</v>
      </c>
      <c r="D35" s="895"/>
      <c r="E35" s="895"/>
      <c r="F35" s="895"/>
      <c r="G35" s="895"/>
      <c r="H35" s="895"/>
      <c r="I35" s="895"/>
      <c r="J35" s="895"/>
      <c r="K35" s="895"/>
      <c r="L35" s="895"/>
      <c r="M35" s="907" t="s">
        <v>80</v>
      </c>
      <c r="N35" s="907"/>
      <c r="O35" s="907"/>
      <c r="P35" s="907"/>
      <c r="Q35" s="907"/>
      <c r="R35" s="907"/>
      <c r="S35" s="907"/>
      <c r="T35" s="18" t="s">
        <v>81</v>
      </c>
      <c r="U35" s="907"/>
      <c r="V35" s="907"/>
      <c r="W35" s="907"/>
      <c r="X35" s="18" t="s">
        <v>82</v>
      </c>
      <c r="Y35" s="907"/>
      <c r="Z35" s="907"/>
      <c r="AA35" s="907"/>
      <c r="AB35" s="907"/>
      <c r="AC35" s="907"/>
      <c r="AD35" s="907"/>
      <c r="AE35" s="907"/>
      <c r="AF35" s="907"/>
      <c r="AG35" s="907"/>
      <c r="AH35" s="907"/>
      <c r="AI35" s="907"/>
      <c r="AJ35" s="907"/>
      <c r="AK35" s="913"/>
    </row>
    <row r="36" spans="1:37" ht="14.25" customHeight="1" x14ac:dyDescent="0.15">
      <c r="B36" s="927"/>
      <c r="C36" s="905"/>
      <c r="D36" s="906"/>
      <c r="E36" s="906"/>
      <c r="F36" s="906"/>
      <c r="G36" s="906"/>
      <c r="H36" s="906"/>
      <c r="I36" s="906"/>
      <c r="J36" s="906"/>
      <c r="K36" s="906"/>
      <c r="L36" s="906"/>
      <c r="M36" s="914" t="s">
        <v>83</v>
      </c>
      <c r="N36" s="914"/>
      <c r="O36" s="914"/>
      <c r="P36" s="914"/>
      <c r="Q36" s="19" t="s">
        <v>84</v>
      </c>
      <c r="R36" s="914"/>
      <c r="S36" s="914"/>
      <c r="T36" s="914"/>
      <c r="U36" s="914"/>
      <c r="V36" s="914" t="s">
        <v>85</v>
      </c>
      <c r="W36" s="914"/>
      <c r="X36" s="914"/>
      <c r="Y36" s="914"/>
      <c r="Z36" s="914"/>
      <c r="AA36" s="914"/>
      <c r="AB36" s="914"/>
      <c r="AC36" s="914"/>
      <c r="AD36" s="914"/>
      <c r="AE36" s="914"/>
      <c r="AF36" s="914"/>
      <c r="AG36" s="914"/>
      <c r="AH36" s="914"/>
      <c r="AI36" s="914"/>
      <c r="AJ36" s="914"/>
      <c r="AK36" s="915"/>
    </row>
    <row r="37" spans="1:37" x14ac:dyDescent="0.15">
      <c r="B37" s="928"/>
      <c r="C37" s="900"/>
      <c r="D37" s="901"/>
      <c r="E37" s="901"/>
      <c r="F37" s="901"/>
      <c r="G37" s="901"/>
      <c r="H37" s="901"/>
      <c r="I37" s="901"/>
      <c r="J37" s="901"/>
      <c r="K37" s="901"/>
      <c r="L37" s="901"/>
      <c r="M37" s="908"/>
      <c r="N37" s="908"/>
      <c r="O37" s="908"/>
      <c r="P37" s="908"/>
      <c r="Q37" s="908"/>
      <c r="R37" s="908"/>
      <c r="S37" s="908"/>
      <c r="T37" s="908"/>
      <c r="U37" s="908"/>
      <c r="V37" s="908"/>
      <c r="W37" s="908"/>
      <c r="X37" s="908"/>
      <c r="Y37" s="908"/>
      <c r="Z37" s="908"/>
      <c r="AA37" s="908"/>
      <c r="AB37" s="908"/>
      <c r="AC37" s="908"/>
      <c r="AD37" s="908"/>
      <c r="AE37" s="908"/>
      <c r="AF37" s="908"/>
      <c r="AG37" s="908"/>
      <c r="AH37" s="908"/>
      <c r="AI37" s="908"/>
      <c r="AJ37" s="908"/>
      <c r="AK37" s="909"/>
    </row>
    <row r="38" spans="1:37" ht="13.5" customHeight="1" x14ac:dyDescent="0.15">
      <c r="B38" s="936" t="s">
        <v>102</v>
      </c>
      <c r="C38" s="937" t="s">
        <v>103</v>
      </c>
      <c r="D38" s="938"/>
      <c r="E38" s="938"/>
      <c r="F38" s="938"/>
      <c r="G38" s="938"/>
      <c r="H38" s="938"/>
      <c r="I38" s="938"/>
      <c r="J38" s="938"/>
      <c r="K38" s="938"/>
      <c r="L38" s="938"/>
      <c r="M38" s="941" t="s">
        <v>104</v>
      </c>
      <c r="N38" s="920"/>
      <c r="O38" s="21" t="s">
        <v>105</v>
      </c>
      <c r="P38" s="22"/>
      <c r="Q38" s="23"/>
      <c r="R38" s="886" t="s">
        <v>106</v>
      </c>
      <c r="S38" s="887"/>
      <c r="T38" s="887"/>
      <c r="U38" s="887"/>
      <c r="V38" s="887"/>
      <c r="W38" s="887"/>
      <c r="X38" s="887"/>
      <c r="Y38" s="887"/>
      <c r="Z38" s="888"/>
      <c r="AA38" s="947" t="s">
        <v>107</v>
      </c>
      <c r="AB38" s="948"/>
      <c r="AC38" s="948"/>
      <c r="AD38" s="949"/>
      <c r="AE38" s="923" t="s">
        <v>108</v>
      </c>
      <c r="AF38" s="924"/>
      <c r="AG38" s="950"/>
      <c r="AH38" s="950"/>
      <c r="AI38" s="964" t="s">
        <v>109</v>
      </c>
      <c r="AJ38" s="965"/>
      <c r="AK38" s="966"/>
    </row>
    <row r="39" spans="1:37" ht="14.25" customHeight="1" x14ac:dyDescent="0.15">
      <c r="A39" s="24"/>
      <c r="B39" s="927"/>
      <c r="C39" s="939"/>
      <c r="D39" s="940"/>
      <c r="E39" s="940"/>
      <c r="F39" s="940"/>
      <c r="G39" s="940"/>
      <c r="H39" s="940"/>
      <c r="I39" s="940"/>
      <c r="J39" s="940"/>
      <c r="K39" s="940"/>
      <c r="L39" s="940"/>
      <c r="M39" s="942"/>
      <c r="N39" s="943"/>
      <c r="O39" s="25" t="s">
        <v>110</v>
      </c>
      <c r="P39" s="26"/>
      <c r="Q39" s="27"/>
      <c r="R39" s="944"/>
      <c r="S39" s="945"/>
      <c r="T39" s="945"/>
      <c r="U39" s="945"/>
      <c r="V39" s="945"/>
      <c r="W39" s="945"/>
      <c r="X39" s="945"/>
      <c r="Y39" s="945"/>
      <c r="Z39" s="946"/>
      <c r="AA39" s="28" t="s">
        <v>111</v>
      </c>
      <c r="AB39" s="29"/>
      <c r="AC39" s="29"/>
      <c r="AD39" s="29"/>
      <c r="AE39" s="967" t="s">
        <v>112</v>
      </c>
      <c r="AF39" s="968"/>
      <c r="AG39" s="968"/>
      <c r="AH39" s="968"/>
      <c r="AI39" s="967" t="s">
        <v>113</v>
      </c>
      <c r="AJ39" s="968"/>
      <c r="AK39" s="969"/>
    </row>
    <row r="40" spans="1:37" ht="14.25" customHeight="1" x14ac:dyDescent="0.15">
      <c r="B40" s="927"/>
      <c r="C40" s="892" t="s">
        <v>114</v>
      </c>
      <c r="D40" s="30"/>
      <c r="E40" s="954" t="s">
        <v>115</v>
      </c>
      <c r="F40" s="954"/>
      <c r="G40" s="954"/>
      <c r="H40" s="954"/>
      <c r="I40" s="954"/>
      <c r="J40" s="954"/>
      <c r="K40" s="954"/>
      <c r="L40" s="954"/>
      <c r="M40" s="941"/>
      <c r="N40" s="956"/>
      <c r="O40" s="961"/>
      <c r="P40" s="962"/>
      <c r="Q40" s="963"/>
      <c r="R40" s="31" t="s">
        <v>10</v>
      </c>
      <c r="S40" s="957" t="s">
        <v>116</v>
      </c>
      <c r="T40" s="957"/>
      <c r="U40" s="32" t="s">
        <v>10</v>
      </c>
      <c r="V40" s="957" t="s">
        <v>117</v>
      </c>
      <c r="W40" s="957"/>
      <c r="X40" s="32" t="s">
        <v>10</v>
      </c>
      <c r="Y40" s="957" t="s">
        <v>118</v>
      </c>
      <c r="Z40" s="958"/>
      <c r="AA40" s="951"/>
      <c r="AB40" s="952"/>
      <c r="AC40" s="952"/>
      <c r="AD40" s="953"/>
      <c r="AE40" s="951"/>
      <c r="AF40" s="952"/>
      <c r="AG40" s="952"/>
      <c r="AH40" s="953"/>
      <c r="AI40" s="31" t="s">
        <v>10</v>
      </c>
      <c r="AJ40" s="957" t="s">
        <v>119</v>
      </c>
      <c r="AK40" s="958"/>
    </row>
    <row r="41" spans="1:37" ht="14.25" customHeight="1" x14ac:dyDescent="0.15">
      <c r="B41" s="927"/>
      <c r="C41" s="892"/>
      <c r="D41" s="30"/>
      <c r="E41" s="954" t="s">
        <v>120</v>
      </c>
      <c r="F41" s="955"/>
      <c r="G41" s="955"/>
      <c r="H41" s="955"/>
      <c r="I41" s="955"/>
      <c r="J41" s="955"/>
      <c r="K41" s="955"/>
      <c r="L41" s="955"/>
      <c r="M41" s="941"/>
      <c r="N41" s="956"/>
      <c r="O41" s="961"/>
      <c r="P41" s="962"/>
      <c r="Q41" s="963"/>
      <c r="R41" s="31" t="s">
        <v>10</v>
      </c>
      <c r="S41" s="957" t="s">
        <v>116</v>
      </c>
      <c r="T41" s="957"/>
      <c r="U41" s="32" t="s">
        <v>10</v>
      </c>
      <c r="V41" s="957" t="s">
        <v>117</v>
      </c>
      <c r="W41" s="957"/>
      <c r="X41" s="32" t="s">
        <v>10</v>
      </c>
      <c r="Y41" s="957" t="s">
        <v>118</v>
      </c>
      <c r="Z41" s="958"/>
      <c r="AA41" s="951"/>
      <c r="AB41" s="952"/>
      <c r="AC41" s="952"/>
      <c r="AD41" s="953"/>
      <c r="AE41" s="951"/>
      <c r="AF41" s="952"/>
      <c r="AG41" s="952"/>
      <c r="AH41" s="953"/>
      <c r="AI41" s="31" t="s">
        <v>10</v>
      </c>
      <c r="AJ41" s="957" t="s">
        <v>119</v>
      </c>
      <c r="AK41" s="958"/>
    </row>
    <row r="42" spans="1:37" ht="14.25" customHeight="1" x14ac:dyDescent="0.15">
      <c r="B42" s="927"/>
      <c r="C42" s="892"/>
      <c r="D42" s="30"/>
      <c r="E42" s="954" t="s">
        <v>121</v>
      </c>
      <c r="F42" s="955"/>
      <c r="G42" s="955"/>
      <c r="H42" s="955"/>
      <c r="I42" s="955"/>
      <c r="J42" s="955"/>
      <c r="K42" s="955"/>
      <c r="L42" s="955"/>
      <c r="M42" s="941"/>
      <c r="N42" s="956"/>
      <c r="O42" s="961"/>
      <c r="P42" s="962"/>
      <c r="Q42" s="963"/>
      <c r="R42" s="31" t="s">
        <v>10</v>
      </c>
      <c r="S42" s="957" t="s">
        <v>116</v>
      </c>
      <c r="T42" s="957"/>
      <c r="U42" s="32" t="s">
        <v>10</v>
      </c>
      <c r="V42" s="957" t="s">
        <v>117</v>
      </c>
      <c r="W42" s="957"/>
      <c r="X42" s="32" t="s">
        <v>10</v>
      </c>
      <c r="Y42" s="957" t="s">
        <v>118</v>
      </c>
      <c r="Z42" s="958"/>
      <c r="AA42" s="951"/>
      <c r="AB42" s="952"/>
      <c r="AC42" s="952"/>
      <c r="AD42" s="953"/>
      <c r="AE42" s="951"/>
      <c r="AF42" s="952"/>
      <c r="AG42" s="952"/>
      <c r="AH42" s="953"/>
      <c r="AI42" s="31" t="s">
        <v>10</v>
      </c>
      <c r="AJ42" s="957" t="s">
        <v>119</v>
      </c>
      <c r="AK42" s="958"/>
    </row>
    <row r="43" spans="1:37" ht="14.25" customHeight="1" x14ac:dyDescent="0.15">
      <c r="B43" s="927"/>
      <c r="C43" s="892"/>
      <c r="D43" s="30"/>
      <c r="E43" s="954" t="s">
        <v>122</v>
      </c>
      <c r="F43" s="955"/>
      <c r="G43" s="955"/>
      <c r="H43" s="955"/>
      <c r="I43" s="955"/>
      <c r="J43" s="955"/>
      <c r="K43" s="955"/>
      <c r="L43" s="955"/>
      <c r="M43" s="941"/>
      <c r="N43" s="956"/>
      <c r="O43" s="961"/>
      <c r="P43" s="962"/>
      <c r="Q43" s="963"/>
      <c r="R43" s="31" t="s">
        <v>10</v>
      </c>
      <c r="S43" s="957" t="s">
        <v>116</v>
      </c>
      <c r="T43" s="957"/>
      <c r="U43" s="32" t="s">
        <v>10</v>
      </c>
      <c r="V43" s="957" t="s">
        <v>117</v>
      </c>
      <c r="W43" s="957"/>
      <c r="X43" s="32" t="s">
        <v>10</v>
      </c>
      <c r="Y43" s="957" t="s">
        <v>118</v>
      </c>
      <c r="Z43" s="958"/>
      <c r="AA43" s="951"/>
      <c r="AB43" s="952"/>
      <c r="AC43" s="952"/>
      <c r="AD43" s="953"/>
      <c r="AE43" s="951"/>
      <c r="AF43" s="952"/>
      <c r="AG43" s="952"/>
      <c r="AH43" s="953"/>
      <c r="AI43" s="31" t="s">
        <v>10</v>
      </c>
      <c r="AJ43" s="957" t="s">
        <v>119</v>
      </c>
      <c r="AK43" s="958"/>
    </row>
    <row r="44" spans="1:37" ht="14.25" customHeight="1" x14ac:dyDescent="0.15">
      <c r="B44" s="927"/>
      <c r="C44" s="892"/>
      <c r="D44" s="30"/>
      <c r="E44" s="954" t="s">
        <v>123</v>
      </c>
      <c r="F44" s="955"/>
      <c r="G44" s="955"/>
      <c r="H44" s="955"/>
      <c r="I44" s="955"/>
      <c r="J44" s="955"/>
      <c r="K44" s="955"/>
      <c r="L44" s="955"/>
      <c r="M44" s="941"/>
      <c r="N44" s="956"/>
      <c r="O44" s="961"/>
      <c r="P44" s="962"/>
      <c r="Q44" s="963"/>
      <c r="R44" s="31" t="s">
        <v>10</v>
      </c>
      <c r="S44" s="957" t="s">
        <v>116</v>
      </c>
      <c r="T44" s="957"/>
      <c r="U44" s="32" t="s">
        <v>10</v>
      </c>
      <c r="V44" s="957" t="s">
        <v>117</v>
      </c>
      <c r="W44" s="957"/>
      <c r="X44" s="32" t="s">
        <v>10</v>
      </c>
      <c r="Y44" s="957" t="s">
        <v>118</v>
      </c>
      <c r="Z44" s="958"/>
      <c r="AA44" s="951"/>
      <c r="AB44" s="952"/>
      <c r="AC44" s="952"/>
      <c r="AD44" s="953"/>
      <c r="AE44" s="951"/>
      <c r="AF44" s="952"/>
      <c r="AG44" s="952"/>
      <c r="AH44" s="953"/>
      <c r="AI44" s="31" t="s">
        <v>10</v>
      </c>
      <c r="AJ44" s="957" t="s">
        <v>119</v>
      </c>
      <c r="AK44" s="958"/>
    </row>
    <row r="45" spans="1:37" ht="14.25" customHeight="1" x14ac:dyDescent="0.15">
      <c r="B45" s="927"/>
      <c r="C45" s="892"/>
      <c r="D45" s="30"/>
      <c r="E45" s="959" t="s">
        <v>124</v>
      </c>
      <c r="F45" s="960"/>
      <c r="G45" s="960"/>
      <c r="H45" s="960"/>
      <c r="I45" s="960"/>
      <c r="J45" s="960"/>
      <c r="K45" s="960"/>
      <c r="L45" s="960"/>
      <c r="M45" s="941"/>
      <c r="N45" s="956"/>
      <c r="O45" s="961"/>
      <c r="P45" s="962"/>
      <c r="Q45" s="963"/>
      <c r="R45" s="31" t="s">
        <v>10</v>
      </c>
      <c r="S45" s="957" t="s">
        <v>116</v>
      </c>
      <c r="T45" s="957"/>
      <c r="U45" s="32" t="s">
        <v>10</v>
      </c>
      <c r="V45" s="957" t="s">
        <v>117</v>
      </c>
      <c r="W45" s="957"/>
      <c r="X45" s="32" t="s">
        <v>10</v>
      </c>
      <c r="Y45" s="957" t="s">
        <v>118</v>
      </c>
      <c r="Z45" s="958"/>
      <c r="AA45" s="951"/>
      <c r="AB45" s="952"/>
      <c r="AC45" s="952"/>
      <c r="AD45" s="953"/>
      <c r="AE45" s="951"/>
      <c r="AF45" s="952"/>
      <c r="AG45" s="952"/>
      <c r="AH45" s="953"/>
      <c r="AI45" s="31" t="s">
        <v>10</v>
      </c>
      <c r="AJ45" s="957" t="s">
        <v>119</v>
      </c>
      <c r="AK45" s="958"/>
    </row>
    <row r="46" spans="1:37" ht="14.25" customHeight="1" x14ac:dyDescent="0.15">
      <c r="B46" s="927"/>
      <c r="C46" s="892"/>
      <c r="D46" s="30"/>
      <c r="E46" s="970" t="s">
        <v>125</v>
      </c>
      <c r="F46" s="971"/>
      <c r="G46" s="971"/>
      <c r="H46" s="971"/>
      <c r="I46" s="971"/>
      <c r="J46" s="971"/>
      <c r="K46" s="971"/>
      <c r="L46" s="971"/>
      <c r="M46" s="941"/>
      <c r="N46" s="956"/>
      <c r="O46" s="961"/>
      <c r="P46" s="962"/>
      <c r="Q46" s="963"/>
      <c r="R46" s="31" t="s">
        <v>10</v>
      </c>
      <c r="S46" s="957" t="s">
        <v>116</v>
      </c>
      <c r="T46" s="957"/>
      <c r="U46" s="32" t="s">
        <v>10</v>
      </c>
      <c r="V46" s="957" t="s">
        <v>117</v>
      </c>
      <c r="W46" s="957"/>
      <c r="X46" s="32" t="s">
        <v>10</v>
      </c>
      <c r="Y46" s="957" t="s">
        <v>118</v>
      </c>
      <c r="Z46" s="958"/>
      <c r="AA46" s="951"/>
      <c r="AB46" s="952"/>
      <c r="AC46" s="952"/>
      <c r="AD46" s="953"/>
      <c r="AE46" s="951"/>
      <c r="AF46" s="952"/>
      <c r="AG46" s="952"/>
      <c r="AH46" s="953"/>
      <c r="AI46" s="31" t="s">
        <v>10</v>
      </c>
      <c r="AJ46" s="957" t="s">
        <v>119</v>
      </c>
      <c r="AK46" s="958"/>
    </row>
    <row r="47" spans="1:37" ht="14.25" customHeight="1" x14ac:dyDescent="0.15">
      <c r="B47" s="927"/>
      <c r="C47" s="892"/>
      <c r="D47" s="33"/>
      <c r="E47" s="970" t="s">
        <v>126</v>
      </c>
      <c r="F47" s="972"/>
      <c r="G47" s="972"/>
      <c r="H47" s="972"/>
      <c r="I47" s="972"/>
      <c r="J47" s="972"/>
      <c r="K47" s="972"/>
      <c r="L47" s="972"/>
      <c r="M47" s="941"/>
      <c r="N47" s="956"/>
      <c r="O47" s="961"/>
      <c r="P47" s="962"/>
      <c r="Q47" s="963"/>
      <c r="R47" s="31" t="s">
        <v>10</v>
      </c>
      <c r="S47" s="957" t="s">
        <v>116</v>
      </c>
      <c r="T47" s="957"/>
      <c r="U47" s="32" t="s">
        <v>10</v>
      </c>
      <c r="V47" s="957" t="s">
        <v>117</v>
      </c>
      <c r="W47" s="957"/>
      <c r="X47" s="32" t="s">
        <v>10</v>
      </c>
      <c r="Y47" s="957" t="s">
        <v>118</v>
      </c>
      <c r="Z47" s="958"/>
      <c r="AA47" s="951"/>
      <c r="AB47" s="952"/>
      <c r="AC47" s="952"/>
      <c r="AD47" s="953"/>
      <c r="AE47" s="951"/>
      <c r="AF47" s="952"/>
      <c r="AG47" s="952"/>
      <c r="AH47" s="953"/>
      <c r="AI47" s="31" t="s">
        <v>10</v>
      </c>
      <c r="AJ47" s="957" t="s">
        <v>119</v>
      </c>
      <c r="AK47" s="958"/>
    </row>
    <row r="48" spans="1:37" ht="14.25" customHeight="1" x14ac:dyDescent="0.15">
      <c r="B48" s="927"/>
      <c r="C48" s="892"/>
      <c r="D48" s="33"/>
      <c r="E48" s="975" t="s">
        <v>127</v>
      </c>
      <c r="F48" s="976"/>
      <c r="G48" s="976"/>
      <c r="H48" s="976"/>
      <c r="I48" s="976"/>
      <c r="J48" s="976"/>
      <c r="K48" s="976"/>
      <c r="L48" s="976"/>
      <c r="M48" s="941"/>
      <c r="N48" s="956"/>
      <c r="O48" s="961"/>
      <c r="P48" s="962"/>
      <c r="Q48" s="963"/>
      <c r="R48" s="31" t="s">
        <v>10</v>
      </c>
      <c r="S48" s="957" t="s">
        <v>116</v>
      </c>
      <c r="T48" s="957"/>
      <c r="U48" s="32" t="s">
        <v>10</v>
      </c>
      <c r="V48" s="957" t="s">
        <v>117</v>
      </c>
      <c r="W48" s="957"/>
      <c r="X48" s="32" t="s">
        <v>10</v>
      </c>
      <c r="Y48" s="957" t="s">
        <v>118</v>
      </c>
      <c r="Z48" s="958"/>
      <c r="AA48" s="951"/>
      <c r="AB48" s="952"/>
      <c r="AC48" s="952"/>
      <c r="AD48" s="953"/>
      <c r="AE48" s="951"/>
      <c r="AF48" s="952"/>
      <c r="AG48" s="952"/>
      <c r="AH48" s="953"/>
      <c r="AI48" s="31" t="s">
        <v>10</v>
      </c>
      <c r="AJ48" s="957" t="s">
        <v>119</v>
      </c>
      <c r="AK48" s="958"/>
    </row>
    <row r="49" spans="2:37" ht="14.25" customHeight="1" thickBot="1" x14ac:dyDescent="0.2">
      <c r="B49" s="927"/>
      <c r="C49" s="892"/>
      <c r="D49" s="33"/>
      <c r="E49" s="973" t="s">
        <v>128</v>
      </c>
      <c r="F49" s="974"/>
      <c r="G49" s="974"/>
      <c r="H49" s="974"/>
      <c r="I49" s="974"/>
      <c r="J49" s="974"/>
      <c r="K49" s="974"/>
      <c r="L49" s="974"/>
      <c r="M49" s="941"/>
      <c r="N49" s="956"/>
      <c r="O49" s="961"/>
      <c r="P49" s="962"/>
      <c r="Q49" s="963"/>
      <c r="R49" s="31" t="s">
        <v>10</v>
      </c>
      <c r="S49" s="957" t="s">
        <v>116</v>
      </c>
      <c r="T49" s="957"/>
      <c r="U49" s="32" t="s">
        <v>10</v>
      </c>
      <c r="V49" s="957" t="s">
        <v>117</v>
      </c>
      <c r="W49" s="957"/>
      <c r="X49" s="32" t="s">
        <v>10</v>
      </c>
      <c r="Y49" s="957" t="s">
        <v>118</v>
      </c>
      <c r="Z49" s="958"/>
      <c r="AA49" s="951"/>
      <c r="AB49" s="952"/>
      <c r="AC49" s="952"/>
      <c r="AD49" s="953"/>
      <c r="AE49" s="951"/>
      <c r="AF49" s="952"/>
      <c r="AG49" s="952"/>
      <c r="AH49" s="953"/>
      <c r="AI49" s="31" t="s">
        <v>10</v>
      </c>
      <c r="AJ49" s="957" t="s">
        <v>119</v>
      </c>
      <c r="AK49" s="958"/>
    </row>
    <row r="50" spans="2:37" ht="14.25" customHeight="1" thickTop="1" x14ac:dyDescent="0.15">
      <c r="B50" s="927"/>
      <c r="C50" s="892"/>
      <c r="D50" s="34"/>
      <c r="E50" s="977" t="s">
        <v>129</v>
      </c>
      <c r="F50" s="977"/>
      <c r="G50" s="977"/>
      <c r="H50" s="977"/>
      <c r="I50" s="977"/>
      <c r="J50" s="977"/>
      <c r="K50" s="977"/>
      <c r="L50" s="977"/>
      <c r="M50" s="941"/>
      <c r="N50" s="956"/>
      <c r="O50" s="961"/>
      <c r="P50" s="962"/>
      <c r="Q50" s="963"/>
      <c r="R50" s="31" t="s">
        <v>10</v>
      </c>
      <c r="S50" s="957" t="s">
        <v>116</v>
      </c>
      <c r="T50" s="957"/>
      <c r="U50" s="32" t="s">
        <v>10</v>
      </c>
      <c r="V50" s="957" t="s">
        <v>117</v>
      </c>
      <c r="W50" s="957"/>
      <c r="X50" s="32" t="s">
        <v>10</v>
      </c>
      <c r="Y50" s="957" t="s">
        <v>118</v>
      </c>
      <c r="Z50" s="958"/>
      <c r="AA50" s="951"/>
      <c r="AB50" s="952"/>
      <c r="AC50" s="952"/>
      <c r="AD50" s="953"/>
      <c r="AE50" s="951"/>
      <c r="AF50" s="952"/>
      <c r="AG50" s="952"/>
      <c r="AH50" s="953"/>
      <c r="AI50" s="31" t="s">
        <v>10</v>
      </c>
      <c r="AJ50" s="957" t="s">
        <v>119</v>
      </c>
      <c r="AK50" s="958"/>
    </row>
    <row r="51" spans="2:37" ht="14.25" customHeight="1" x14ac:dyDescent="0.15">
      <c r="B51" s="927"/>
      <c r="C51" s="892"/>
      <c r="D51" s="30"/>
      <c r="E51" s="959" t="s">
        <v>130</v>
      </c>
      <c r="F51" s="960"/>
      <c r="G51" s="960"/>
      <c r="H51" s="960"/>
      <c r="I51" s="960"/>
      <c r="J51" s="960"/>
      <c r="K51" s="960"/>
      <c r="L51" s="960"/>
      <c r="M51" s="941"/>
      <c r="N51" s="956"/>
      <c r="O51" s="961"/>
      <c r="P51" s="962"/>
      <c r="Q51" s="963"/>
      <c r="R51" s="31" t="s">
        <v>10</v>
      </c>
      <c r="S51" s="957" t="s">
        <v>116</v>
      </c>
      <c r="T51" s="957"/>
      <c r="U51" s="32" t="s">
        <v>10</v>
      </c>
      <c r="V51" s="957" t="s">
        <v>117</v>
      </c>
      <c r="W51" s="957"/>
      <c r="X51" s="32" t="s">
        <v>10</v>
      </c>
      <c r="Y51" s="957" t="s">
        <v>118</v>
      </c>
      <c r="Z51" s="958"/>
      <c r="AA51" s="951"/>
      <c r="AB51" s="952"/>
      <c r="AC51" s="952"/>
      <c r="AD51" s="953"/>
      <c r="AE51" s="951"/>
      <c r="AF51" s="952"/>
      <c r="AG51" s="952"/>
      <c r="AH51" s="953"/>
      <c r="AI51" s="31" t="s">
        <v>10</v>
      </c>
      <c r="AJ51" s="957" t="s">
        <v>119</v>
      </c>
      <c r="AK51" s="958"/>
    </row>
    <row r="52" spans="2:37" ht="14.25" customHeight="1" x14ac:dyDescent="0.15">
      <c r="B52" s="927"/>
      <c r="C52" s="893"/>
      <c r="D52" s="30"/>
      <c r="E52" s="959" t="s">
        <v>131</v>
      </c>
      <c r="F52" s="960"/>
      <c r="G52" s="960"/>
      <c r="H52" s="960"/>
      <c r="I52" s="960"/>
      <c r="J52" s="960"/>
      <c r="K52" s="960"/>
      <c r="L52" s="960"/>
      <c r="M52" s="941"/>
      <c r="N52" s="956"/>
      <c r="O52" s="961"/>
      <c r="P52" s="962"/>
      <c r="Q52" s="963"/>
      <c r="R52" s="31" t="s">
        <v>10</v>
      </c>
      <c r="S52" s="957" t="s">
        <v>116</v>
      </c>
      <c r="T52" s="957"/>
      <c r="U52" s="32" t="s">
        <v>10</v>
      </c>
      <c r="V52" s="957" t="s">
        <v>117</v>
      </c>
      <c r="W52" s="957"/>
      <c r="X52" s="32" t="s">
        <v>10</v>
      </c>
      <c r="Y52" s="957" t="s">
        <v>118</v>
      </c>
      <c r="Z52" s="958"/>
      <c r="AA52" s="951"/>
      <c r="AB52" s="952"/>
      <c r="AC52" s="952"/>
      <c r="AD52" s="953"/>
      <c r="AE52" s="951"/>
      <c r="AF52" s="952"/>
      <c r="AG52" s="952"/>
      <c r="AH52" s="953"/>
      <c r="AI52" s="31" t="s">
        <v>10</v>
      </c>
      <c r="AJ52" s="957" t="s">
        <v>119</v>
      </c>
      <c r="AK52" s="958"/>
    </row>
    <row r="53" spans="2:37" ht="14.25" customHeight="1" x14ac:dyDescent="0.15">
      <c r="B53" s="35"/>
      <c r="C53" s="921" t="s">
        <v>132</v>
      </c>
      <c r="D53" s="922"/>
      <c r="E53" s="922"/>
      <c r="F53" s="922"/>
      <c r="G53" s="922"/>
      <c r="H53" s="922"/>
      <c r="I53" s="922"/>
      <c r="J53" s="922"/>
      <c r="K53" s="922"/>
      <c r="L53" s="922"/>
      <c r="M53" s="941"/>
      <c r="N53" s="956"/>
      <c r="O53" s="961"/>
      <c r="P53" s="962"/>
      <c r="Q53" s="963"/>
      <c r="R53" s="31" t="s">
        <v>10</v>
      </c>
      <c r="S53" s="957" t="s">
        <v>116</v>
      </c>
      <c r="T53" s="957"/>
      <c r="U53" s="32" t="s">
        <v>10</v>
      </c>
      <c r="V53" s="957" t="s">
        <v>117</v>
      </c>
      <c r="W53" s="957"/>
      <c r="X53" s="32" t="s">
        <v>10</v>
      </c>
      <c r="Y53" s="957" t="s">
        <v>118</v>
      </c>
      <c r="Z53" s="958"/>
      <c r="AA53" s="951"/>
      <c r="AB53" s="952"/>
      <c r="AC53" s="952"/>
      <c r="AD53" s="953"/>
      <c r="AE53" s="951"/>
      <c r="AF53" s="952"/>
      <c r="AG53" s="952"/>
      <c r="AH53" s="953"/>
      <c r="AI53" s="978"/>
      <c r="AJ53" s="979"/>
      <c r="AK53" s="980"/>
    </row>
    <row r="54" spans="2:37" ht="14.25" customHeight="1" x14ac:dyDescent="0.15">
      <c r="B54" s="35"/>
      <c r="C54" s="921" t="s">
        <v>133</v>
      </c>
      <c r="D54" s="922"/>
      <c r="E54" s="922"/>
      <c r="F54" s="922"/>
      <c r="G54" s="922"/>
      <c r="H54" s="922"/>
      <c r="I54" s="922"/>
      <c r="J54" s="922"/>
      <c r="K54" s="922"/>
      <c r="L54" s="922"/>
      <c r="M54" s="941"/>
      <c r="N54" s="956"/>
      <c r="O54" s="961"/>
      <c r="P54" s="962"/>
      <c r="Q54" s="963"/>
      <c r="R54" s="31" t="s">
        <v>10</v>
      </c>
      <c r="S54" s="957" t="s">
        <v>116</v>
      </c>
      <c r="T54" s="957"/>
      <c r="U54" s="32" t="s">
        <v>10</v>
      </c>
      <c r="V54" s="957" t="s">
        <v>117</v>
      </c>
      <c r="W54" s="957"/>
      <c r="X54" s="32" t="s">
        <v>10</v>
      </c>
      <c r="Y54" s="957" t="s">
        <v>118</v>
      </c>
      <c r="Z54" s="958"/>
      <c r="AA54" s="951"/>
      <c r="AB54" s="952"/>
      <c r="AC54" s="952"/>
      <c r="AD54" s="953"/>
      <c r="AE54" s="951"/>
      <c r="AF54" s="952"/>
      <c r="AG54" s="952"/>
      <c r="AH54" s="953"/>
      <c r="AI54" s="978"/>
      <c r="AJ54" s="979"/>
      <c r="AK54" s="980"/>
    </row>
    <row r="55" spans="2:37" ht="14.25" customHeight="1" x14ac:dyDescent="0.15">
      <c r="B55" s="991" t="s">
        <v>134</v>
      </c>
      <c r="C55" s="970"/>
      <c r="D55" s="970"/>
      <c r="E55" s="970"/>
      <c r="F55" s="970"/>
      <c r="G55" s="970"/>
      <c r="H55" s="970"/>
      <c r="I55" s="970"/>
      <c r="J55" s="970"/>
      <c r="K55" s="992"/>
      <c r="L55" s="36"/>
      <c r="M55" s="37"/>
      <c r="N55" s="37"/>
      <c r="O55" s="37"/>
      <c r="P55" s="37"/>
      <c r="Q55" s="37"/>
      <c r="R55" s="38"/>
      <c r="S55" s="38"/>
      <c r="T55" s="38"/>
      <c r="U55" s="39"/>
      <c r="V55" s="40"/>
      <c r="W55" s="11"/>
      <c r="X55" s="11"/>
      <c r="Y55" s="11"/>
      <c r="Z55" s="11"/>
      <c r="AA55" s="11"/>
      <c r="AB55" s="41"/>
      <c r="AC55" s="41"/>
      <c r="AD55" s="41"/>
      <c r="AJ55" s="29"/>
      <c r="AK55" s="42"/>
    </row>
    <row r="56" spans="2:37" ht="14.25" customHeight="1" x14ac:dyDescent="0.15">
      <c r="B56" s="993" t="s">
        <v>135</v>
      </c>
      <c r="C56" s="993"/>
      <c r="D56" s="993"/>
      <c r="E56" s="993"/>
      <c r="F56" s="993"/>
      <c r="G56" s="993"/>
      <c r="H56" s="993"/>
      <c r="I56" s="993"/>
      <c r="J56" s="993"/>
      <c r="K56" s="994"/>
      <c r="L56" s="995"/>
      <c r="M56" s="996"/>
      <c r="N56" s="996"/>
      <c r="O56" s="996"/>
      <c r="P56" s="996"/>
      <c r="Q56" s="996"/>
      <c r="R56" s="996"/>
      <c r="S56" s="996"/>
      <c r="T56" s="996"/>
      <c r="U56" s="996"/>
      <c r="V56" s="996"/>
      <c r="W56" s="996"/>
      <c r="X56" s="996"/>
      <c r="Y56" s="996"/>
      <c r="Z56" s="996"/>
      <c r="AA56" s="996"/>
      <c r="AB56" s="996"/>
      <c r="AC56" s="996"/>
      <c r="AD56" s="996"/>
      <c r="AE56" s="996"/>
      <c r="AF56" s="996"/>
      <c r="AG56" s="996"/>
      <c r="AH56" s="996"/>
      <c r="AI56" s="996"/>
      <c r="AJ56" s="996"/>
      <c r="AK56" s="997"/>
    </row>
    <row r="57" spans="2:37" ht="14.25" customHeight="1" x14ac:dyDescent="0.15">
      <c r="B57" s="981" t="s">
        <v>136</v>
      </c>
      <c r="C57" s="981"/>
      <c r="D57" s="981"/>
      <c r="E57" s="981"/>
      <c r="F57" s="981"/>
      <c r="G57" s="981"/>
      <c r="H57" s="981"/>
      <c r="I57" s="981"/>
      <c r="J57" s="981"/>
      <c r="K57" s="981"/>
      <c r="L57" s="43"/>
      <c r="M57" s="37"/>
      <c r="N57" s="37"/>
      <c r="O57" s="37"/>
      <c r="P57" s="37"/>
      <c r="Q57" s="37"/>
      <c r="R57" s="38"/>
      <c r="S57" s="38"/>
      <c r="T57" s="38"/>
      <c r="U57" s="39"/>
      <c r="V57" s="40" t="s">
        <v>137</v>
      </c>
      <c r="W57" s="11"/>
      <c r="X57" s="11"/>
      <c r="Y57" s="11"/>
      <c r="Z57" s="11"/>
      <c r="AA57" s="11"/>
      <c r="AB57" s="41"/>
      <c r="AC57" s="41"/>
      <c r="AD57" s="41"/>
      <c r="AJ57" s="29"/>
      <c r="AK57" s="42"/>
    </row>
    <row r="58" spans="2:37" ht="14.25" customHeight="1" x14ac:dyDescent="0.15">
      <c r="B58" s="991" t="s">
        <v>138</v>
      </c>
      <c r="C58" s="970"/>
      <c r="D58" s="970"/>
      <c r="E58" s="970"/>
      <c r="F58" s="970"/>
      <c r="G58" s="970"/>
      <c r="H58" s="970"/>
      <c r="I58" s="970"/>
      <c r="J58" s="970"/>
      <c r="K58" s="970"/>
      <c r="L58" s="910"/>
      <c r="M58" s="911"/>
      <c r="N58" s="911"/>
      <c r="O58" s="911"/>
      <c r="P58" s="911"/>
      <c r="Q58" s="911"/>
      <c r="R58" s="911"/>
      <c r="S58" s="911"/>
      <c r="T58" s="911"/>
      <c r="U58" s="911"/>
      <c r="V58" s="911"/>
      <c r="W58" s="911"/>
      <c r="X58" s="911"/>
      <c r="Y58" s="911"/>
      <c r="Z58" s="911"/>
      <c r="AA58" s="911"/>
      <c r="AB58" s="911"/>
      <c r="AC58" s="911"/>
      <c r="AD58" s="911"/>
      <c r="AE58" s="911"/>
      <c r="AF58" s="911"/>
      <c r="AG58" s="911"/>
      <c r="AH58" s="911"/>
      <c r="AI58" s="911"/>
      <c r="AJ58" s="911"/>
      <c r="AK58" s="998"/>
    </row>
    <row r="59" spans="2:37" ht="14.25" customHeight="1" x14ac:dyDescent="0.15">
      <c r="B59" s="947" t="s">
        <v>139</v>
      </c>
      <c r="C59" s="948"/>
      <c r="D59" s="948"/>
      <c r="E59" s="948"/>
      <c r="F59" s="948"/>
      <c r="G59" s="948"/>
      <c r="H59" s="948"/>
      <c r="I59" s="948"/>
      <c r="J59" s="948"/>
      <c r="K59" s="948"/>
      <c r="L59" s="983"/>
      <c r="M59" s="983"/>
      <c r="N59" s="983"/>
      <c r="O59" s="44"/>
      <c r="P59" s="45"/>
      <c r="Q59" s="46"/>
      <c r="R59" s="46"/>
      <c r="S59" s="46"/>
      <c r="T59" s="46"/>
      <c r="U59" s="38"/>
      <c r="V59" s="40"/>
      <c r="W59" s="11"/>
      <c r="X59" s="11"/>
      <c r="Y59" s="11"/>
      <c r="Z59" s="11"/>
      <c r="AA59" s="11"/>
      <c r="AB59" s="41"/>
      <c r="AC59" s="41"/>
      <c r="AD59" s="41"/>
      <c r="AJ59" s="29"/>
      <c r="AK59" s="42"/>
    </row>
    <row r="60" spans="2:37" ht="14.25" customHeight="1" x14ac:dyDescent="0.15">
      <c r="B60" s="891" t="s">
        <v>140</v>
      </c>
      <c r="C60" s="918" t="s">
        <v>141</v>
      </c>
      <c r="D60" s="919"/>
      <c r="E60" s="919"/>
      <c r="F60" s="919"/>
      <c r="G60" s="919"/>
      <c r="H60" s="919"/>
      <c r="I60" s="919"/>
      <c r="J60" s="919"/>
      <c r="K60" s="919"/>
      <c r="L60" s="919"/>
      <c r="M60" s="919"/>
      <c r="N60" s="919"/>
      <c r="O60" s="919"/>
      <c r="P60" s="919"/>
      <c r="Q60" s="919"/>
      <c r="R60" s="919"/>
      <c r="S60" s="919"/>
      <c r="T60" s="919"/>
      <c r="U60" s="918" t="s">
        <v>142</v>
      </c>
      <c r="V60" s="919"/>
      <c r="W60" s="919"/>
      <c r="X60" s="919"/>
      <c r="Y60" s="919"/>
      <c r="Z60" s="919"/>
      <c r="AA60" s="919"/>
      <c r="AB60" s="919"/>
      <c r="AC60" s="919"/>
      <c r="AD60" s="919"/>
      <c r="AE60" s="919"/>
      <c r="AF60" s="919"/>
      <c r="AG60" s="919"/>
      <c r="AH60" s="919"/>
      <c r="AI60" s="919"/>
      <c r="AJ60" s="919"/>
      <c r="AK60" s="920"/>
    </row>
    <row r="61" spans="2:37" x14ac:dyDescent="0.15">
      <c r="B61" s="892"/>
      <c r="C61" s="939"/>
      <c r="D61" s="984"/>
      <c r="E61" s="984"/>
      <c r="F61" s="984"/>
      <c r="G61" s="984"/>
      <c r="H61" s="984"/>
      <c r="I61" s="984"/>
      <c r="J61" s="984"/>
      <c r="K61" s="984"/>
      <c r="L61" s="984"/>
      <c r="M61" s="984"/>
      <c r="N61" s="984"/>
      <c r="O61" s="984"/>
      <c r="P61" s="984"/>
      <c r="Q61" s="984"/>
      <c r="R61" s="984"/>
      <c r="S61" s="984"/>
      <c r="T61" s="984"/>
      <c r="U61" s="939"/>
      <c r="V61" s="984"/>
      <c r="W61" s="984"/>
      <c r="X61" s="984"/>
      <c r="Y61" s="984"/>
      <c r="Z61" s="984"/>
      <c r="AA61" s="984"/>
      <c r="AB61" s="984"/>
      <c r="AC61" s="984"/>
      <c r="AD61" s="984"/>
      <c r="AE61" s="984"/>
      <c r="AF61" s="984"/>
      <c r="AG61" s="984"/>
      <c r="AH61" s="984"/>
      <c r="AI61" s="984"/>
      <c r="AJ61" s="984"/>
      <c r="AK61" s="988"/>
    </row>
    <row r="62" spans="2:37" x14ac:dyDescent="0.15">
      <c r="B62" s="892"/>
      <c r="C62" s="985"/>
      <c r="D62" s="940"/>
      <c r="E62" s="940"/>
      <c r="F62" s="940"/>
      <c r="G62" s="940"/>
      <c r="H62" s="940"/>
      <c r="I62" s="940"/>
      <c r="J62" s="940"/>
      <c r="K62" s="940"/>
      <c r="L62" s="940"/>
      <c r="M62" s="940"/>
      <c r="N62" s="940"/>
      <c r="O62" s="940"/>
      <c r="P62" s="940"/>
      <c r="Q62" s="940"/>
      <c r="R62" s="940"/>
      <c r="S62" s="940"/>
      <c r="T62" s="940"/>
      <c r="U62" s="985"/>
      <c r="V62" s="940"/>
      <c r="W62" s="940"/>
      <c r="X62" s="940"/>
      <c r="Y62" s="940"/>
      <c r="Z62" s="940"/>
      <c r="AA62" s="940"/>
      <c r="AB62" s="940"/>
      <c r="AC62" s="940"/>
      <c r="AD62" s="940"/>
      <c r="AE62" s="940"/>
      <c r="AF62" s="940"/>
      <c r="AG62" s="940"/>
      <c r="AH62" s="940"/>
      <c r="AI62" s="940"/>
      <c r="AJ62" s="940"/>
      <c r="AK62" s="989"/>
    </row>
    <row r="63" spans="2:37" x14ac:dyDescent="0.15">
      <c r="B63" s="892"/>
      <c r="C63" s="985"/>
      <c r="D63" s="940"/>
      <c r="E63" s="940"/>
      <c r="F63" s="940"/>
      <c r="G63" s="940"/>
      <c r="H63" s="940"/>
      <c r="I63" s="940"/>
      <c r="J63" s="940"/>
      <c r="K63" s="940"/>
      <c r="L63" s="940"/>
      <c r="M63" s="940"/>
      <c r="N63" s="940"/>
      <c r="O63" s="940"/>
      <c r="P63" s="940"/>
      <c r="Q63" s="940"/>
      <c r="R63" s="940"/>
      <c r="S63" s="940"/>
      <c r="T63" s="940"/>
      <c r="U63" s="985"/>
      <c r="V63" s="940"/>
      <c r="W63" s="940"/>
      <c r="X63" s="940"/>
      <c r="Y63" s="940"/>
      <c r="Z63" s="940"/>
      <c r="AA63" s="940"/>
      <c r="AB63" s="940"/>
      <c r="AC63" s="940"/>
      <c r="AD63" s="940"/>
      <c r="AE63" s="940"/>
      <c r="AF63" s="940"/>
      <c r="AG63" s="940"/>
      <c r="AH63" s="940"/>
      <c r="AI63" s="940"/>
      <c r="AJ63" s="940"/>
      <c r="AK63" s="989"/>
    </row>
    <row r="64" spans="2:37" x14ac:dyDescent="0.15">
      <c r="B64" s="893"/>
      <c r="C64" s="986"/>
      <c r="D64" s="987"/>
      <c r="E64" s="987"/>
      <c r="F64" s="987"/>
      <c r="G64" s="987"/>
      <c r="H64" s="987"/>
      <c r="I64" s="987"/>
      <c r="J64" s="987"/>
      <c r="K64" s="987"/>
      <c r="L64" s="987"/>
      <c r="M64" s="987"/>
      <c r="N64" s="987"/>
      <c r="O64" s="987"/>
      <c r="P64" s="987"/>
      <c r="Q64" s="987"/>
      <c r="R64" s="987"/>
      <c r="S64" s="987"/>
      <c r="T64" s="987"/>
      <c r="U64" s="986"/>
      <c r="V64" s="987"/>
      <c r="W64" s="987"/>
      <c r="X64" s="987"/>
      <c r="Y64" s="987"/>
      <c r="Z64" s="987"/>
      <c r="AA64" s="987"/>
      <c r="AB64" s="987"/>
      <c r="AC64" s="987"/>
      <c r="AD64" s="987"/>
      <c r="AE64" s="987"/>
      <c r="AF64" s="987"/>
      <c r="AG64" s="987"/>
      <c r="AH64" s="987"/>
      <c r="AI64" s="987"/>
      <c r="AJ64" s="987"/>
      <c r="AK64" s="990"/>
    </row>
    <row r="65" spans="2:37" ht="14.25" customHeight="1" x14ac:dyDescent="0.15">
      <c r="B65" s="883" t="s">
        <v>143</v>
      </c>
      <c r="C65" s="884"/>
      <c r="D65" s="884"/>
      <c r="E65" s="884"/>
      <c r="F65" s="885"/>
      <c r="G65" s="981" t="s">
        <v>144</v>
      </c>
      <c r="H65" s="981"/>
      <c r="I65" s="981"/>
      <c r="J65" s="981"/>
      <c r="K65" s="981"/>
      <c r="L65" s="981"/>
      <c r="M65" s="981"/>
      <c r="N65" s="981"/>
      <c r="O65" s="981"/>
      <c r="P65" s="981"/>
      <c r="Q65" s="981"/>
      <c r="R65" s="981"/>
      <c r="S65" s="981"/>
      <c r="T65" s="981"/>
      <c r="U65" s="982"/>
      <c r="V65" s="982"/>
      <c r="W65" s="982"/>
      <c r="X65" s="982"/>
      <c r="Y65" s="982"/>
      <c r="Z65" s="982"/>
      <c r="AA65" s="982"/>
      <c r="AB65" s="982"/>
      <c r="AC65" s="982"/>
      <c r="AD65" s="982"/>
      <c r="AE65" s="982"/>
      <c r="AF65" s="982"/>
      <c r="AG65" s="982"/>
      <c r="AH65" s="982"/>
      <c r="AI65" s="982"/>
      <c r="AJ65" s="982"/>
      <c r="AK65" s="982"/>
    </row>
    <row r="67" spans="2:37" x14ac:dyDescent="0.15">
      <c r="B67" s="29" t="s">
        <v>145</v>
      </c>
    </row>
    <row r="68" spans="2:37" x14ac:dyDescent="0.15">
      <c r="B68" s="29" t="s">
        <v>146</v>
      </c>
    </row>
    <row r="69" spans="2:37" x14ac:dyDescent="0.15">
      <c r="B69" s="29" t="s">
        <v>147</v>
      </c>
    </row>
    <row r="70" spans="2:37" x14ac:dyDescent="0.15">
      <c r="B70" s="29" t="s">
        <v>148</v>
      </c>
    </row>
    <row r="71" spans="2:37" x14ac:dyDescent="0.15">
      <c r="B71" s="29" t="s">
        <v>149</v>
      </c>
    </row>
    <row r="72" spans="2:37" x14ac:dyDescent="0.15">
      <c r="B72" s="29" t="s">
        <v>150</v>
      </c>
    </row>
    <row r="73" spans="2:37" x14ac:dyDescent="0.15">
      <c r="B73" s="29" t="s">
        <v>151</v>
      </c>
    </row>
    <row r="74" spans="2:37" x14ac:dyDescent="0.15">
      <c r="B74" s="29"/>
      <c r="E74" s="20" t="s">
        <v>152</v>
      </c>
    </row>
    <row r="75" spans="2:37" x14ac:dyDescent="0.15">
      <c r="B75" s="29" t="s">
        <v>153</v>
      </c>
    </row>
    <row r="76" spans="2:37" x14ac:dyDescent="0.15">
      <c r="B76" s="29" t="s">
        <v>154</v>
      </c>
    </row>
    <row r="77" spans="2:37" x14ac:dyDescent="0.15">
      <c r="E77" s="29" t="s">
        <v>155</v>
      </c>
    </row>
    <row r="88" spans="2:2" ht="12.75" customHeight="1" x14ac:dyDescent="0.15">
      <c r="B88" s="47"/>
    </row>
    <row r="89" spans="2:2" ht="12.75" customHeight="1" x14ac:dyDescent="0.15">
      <c r="B89" s="47" t="s">
        <v>156</v>
      </c>
    </row>
    <row r="90" spans="2:2" ht="12.75" customHeight="1" x14ac:dyDescent="0.15">
      <c r="B90" s="47" t="s">
        <v>157</v>
      </c>
    </row>
    <row r="91" spans="2:2" ht="12.75" customHeight="1" x14ac:dyDescent="0.15">
      <c r="B91" s="47" t="s">
        <v>158</v>
      </c>
    </row>
    <row r="92" spans="2:2" ht="12.75" customHeight="1" x14ac:dyDescent="0.15">
      <c r="B92" s="47" t="s">
        <v>159</v>
      </c>
    </row>
    <row r="93" spans="2:2" ht="12.75" customHeight="1" x14ac:dyDescent="0.15">
      <c r="B93" s="47" t="s">
        <v>160</v>
      </c>
    </row>
    <row r="94" spans="2:2" ht="12.75" customHeight="1" x14ac:dyDescent="0.15">
      <c r="B94" s="47" t="s">
        <v>161</v>
      </c>
    </row>
    <row r="95" spans="2:2" ht="12.75" customHeight="1" x14ac:dyDescent="0.15">
      <c r="B95" s="47" t="s">
        <v>162</v>
      </c>
    </row>
    <row r="96" spans="2:2" ht="12.75" customHeight="1" x14ac:dyDescent="0.15">
      <c r="B96" s="47" t="s">
        <v>163</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48"/>
    </row>
    <row r="180" spans="1:1" x14ac:dyDescent="0.15">
      <c r="A180" s="49"/>
    </row>
    <row r="231" spans="1:1" x14ac:dyDescent="0.15">
      <c r="A231" s="49"/>
    </row>
    <row r="280" spans="1:1" x14ac:dyDescent="0.15">
      <c r="A280" s="49"/>
    </row>
    <row r="307" spans="1:1" x14ac:dyDescent="0.15">
      <c r="A307" s="48"/>
    </row>
    <row r="357" spans="1:1" x14ac:dyDescent="0.15">
      <c r="A357" s="49"/>
    </row>
    <row r="381" spans="1:1" x14ac:dyDescent="0.15">
      <c r="A381" s="48"/>
    </row>
    <row r="409" spans="1:1" x14ac:dyDescent="0.15">
      <c r="A409" s="48"/>
    </row>
    <row r="437" spans="1:1" x14ac:dyDescent="0.15">
      <c r="A437" s="48"/>
    </row>
    <row r="461" spans="1:1" x14ac:dyDescent="0.15">
      <c r="A461" s="48"/>
    </row>
    <row r="490" spans="1:1" x14ac:dyDescent="0.15">
      <c r="A490" s="48"/>
    </row>
    <row r="519" spans="1:1" x14ac:dyDescent="0.15">
      <c r="A519" s="48"/>
    </row>
    <row r="568" spans="1:1" x14ac:dyDescent="0.15">
      <c r="A568" s="49"/>
    </row>
    <row r="599" spans="1:1" x14ac:dyDescent="0.15">
      <c r="A599" s="49"/>
    </row>
    <row r="643" spans="1:1" x14ac:dyDescent="0.15">
      <c r="A643" s="49"/>
    </row>
    <row r="679" spans="1:1" x14ac:dyDescent="0.15">
      <c r="A679" s="48"/>
    </row>
    <row r="718" spans="1:1" x14ac:dyDescent="0.15">
      <c r="A718" s="49"/>
    </row>
    <row r="747" spans="1:1" x14ac:dyDescent="0.15">
      <c r="A747" s="49"/>
    </row>
    <row r="786" spans="1:1" x14ac:dyDescent="0.15">
      <c r="A786" s="49"/>
    </row>
    <row r="825" spans="1:1" x14ac:dyDescent="0.15">
      <c r="A825" s="49"/>
    </row>
    <row r="853" spans="1:1" x14ac:dyDescent="0.15">
      <c r="A853" s="49"/>
    </row>
    <row r="893" spans="1:1" x14ac:dyDescent="0.15">
      <c r="A893" s="49"/>
    </row>
    <row r="933" spans="1:1" x14ac:dyDescent="0.15">
      <c r="A933" s="49"/>
    </row>
    <row r="962" spans="1:1" x14ac:dyDescent="0.15">
      <c r="A962" s="49"/>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3"/>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ageMargins left="0.7" right="0.7" top="0.75" bottom="0.75" header="0.3" footer="0.3"/>
  <pageSetup paperSize="9" scale="7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zoomScaleSheetLayoutView="145" workbookViewId="0">
      <selection activeCell="G5" sqref="G5:J5"/>
    </sheetView>
  </sheetViews>
  <sheetFormatPr defaultColWidth="4" defaultRowHeight="17.25" x14ac:dyDescent="0.4"/>
  <cols>
    <col min="1" max="1" width="1.5" style="50" customWidth="1"/>
    <col min="2" max="12" width="3.25" style="50" customWidth="1"/>
    <col min="13" max="13" width="13" style="50" customWidth="1"/>
    <col min="14" max="14" width="4.125" style="50" bestFit="1" customWidth="1"/>
    <col min="15" max="32" width="3.25" style="50" customWidth="1"/>
    <col min="33" max="33" width="1.5" style="50" customWidth="1"/>
    <col min="34" max="36" width="3.25" style="50" customWidth="1"/>
    <col min="37" max="16384" width="4" style="50"/>
  </cols>
  <sheetData>
    <row r="2" spans="1:32" x14ac:dyDescent="0.4">
      <c r="B2" s="50" t="s">
        <v>164</v>
      </c>
    </row>
    <row r="4" spans="1:32" x14ac:dyDescent="0.4">
      <c r="W4" s="51" t="s">
        <v>71</v>
      </c>
      <c r="X4" s="1011"/>
      <c r="Y4" s="1011"/>
      <c r="Z4" s="52" t="s">
        <v>72</v>
      </c>
      <c r="AA4" s="1011"/>
      <c r="AB4" s="1011"/>
      <c r="AC4" s="52" t="s">
        <v>73</v>
      </c>
      <c r="AD4" s="1011"/>
      <c r="AE4" s="1011"/>
      <c r="AF4" s="52" t="s">
        <v>165</v>
      </c>
    </row>
    <row r="5" spans="1:32" x14ac:dyDescent="0.4">
      <c r="B5" s="1011"/>
      <c r="C5" s="1011"/>
      <c r="D5" s="1011"/>
      <c r="E5" s="1011"/>
      <c r="F5" s="1011"/>
      <c r="G5" s="1011" t="s">
        <v>1081</v>
      </c>
      <c r="H5" s="1011"/>
      <c r="I5" s="1011"/>
      <c r="J5" s="1011"/>
      <c r="K5" s="52" t="s">
        <v>74</v>
      </c>
    </row>
    <row r="6" spans="1:32" x14ac:dyDescent="0.4">
      <c r="B6" s="52"/>
      <c r="C6" s="52"/>
      <c r="D6" s="52"/>
      <c r="E6" s="52"/>
      <c r="F6" s="52"/>
      <c r="G6" s="52"/>
      <c r="H6" s="52"/>
      <c r="I6" s="52"/>
      <c r="J6" s="52"/>
      <c r="K6" s="52"/>
    </row>
    <row r="7" spans="1:32" x14ac:dyDescent="0.4">
      <c r="S7" s="51" t="s">
        <v>166</v>
      </c>
      <c r="T7" s="1012"/>
      <c r="U7" s="1012"/>
      <c r="V7" s="1012"/>
      <c r="W7" s="1012"/>
      <c r="X7" s="1012"/>
      <c r="Y7" s="1012"/>
      <c r="Z7" s="1012"/>
      <c r="AA7" s="1012"/>
      <c r="AB7" s="1012"/>
      <c r="AC7" s="1012"/>
      <c r="AD7" s="1012"/>
      <c r="AE7" s="1012"/>
      <c r="AF7" s="1012"/>
    </row>
    <row r="9" spans="1:32" ht="20.25" customHeight="1" x14ac:dyDescent="0.4">
      <c r="B9" s="1013" t="s">
        <v>167</v>
      </c>
      <c r="C9" s="1013"/>
      <c r="D9" s="1013"/>
      <c r="E9" s="1013"/>
      <c r="F9" s="1013"/>
      <c r="G9" s="1013"/>
      <c r="H9" s="1013"/>
      <c r="I9" s="1013"/>
      <c r="J9" s="1013"/>
      <c r="K9" s="1013"/>
      <c r="L9" s="1013"/>
      <c r="M9" s="1013"/>
      <c r="N9" s="1013"/>
      <c r="O9" s="1013"/>
      <c r="P9" s="1013"/>
      <c r="Q9" s="1013"/>
      <c r="R9" s="1013"/>
      <c r="S9" s="1013"/>
      <c r="T9" s="1013"/>
      <c r="U9" s="1013"/>
      <c r="V9" s="1013"/>
      <c r="W9" s="1013"/>
      <c r="X9" s="1013"/>
      <c r="Y9" s="1013"/>
      <c r="Z9" s="1013"/>
      <c r="AA9" s="1013"/>
      <c r="AB9" s="1013"/>
      <c r="AC9" s="1013"/>
      <c r="AD9" s="1013"/>
      <c r="AE9" s="1013"/>
      <c r="AF9" s="1013"/>
    </row>
    <row r="10" spans="1:32" ht="20.25" customHeight="1" x14ac:dyDescent="0.4">
      <c r="B10" s="1013"/>
      <c r="C10" s="1013"/>
      <c r="D10" s="1013"/>
      <c r="E10" s="1013"/>
      <c r="F10" s="1013"/>
      <c r="G10" s="1013"/>
      <c r="H10" s="1013"/>
      <c r="I10" s="1013"/>
      <c r="J10" s="1013"/>
      <c r="K10" s="1013"/>
      <c r="L10" s="1013"/>
      <c r="M10" s="1013"/>
      <c r="N10" s="1013"/>
      <c r="O10" s="1013"/>
      <c r="P10" s="1013"/>
      <c r="Q10" s="1013"/>
      <c r="R10" s="1013"/>
      <c r="S10" s="1013"/>
      <c r="T10" s="1013"/>
      <c r="U10" s="1013"/>
      <c r="V10" s="1013"/>
      <c r="W10" s="1013"/>
      <c r="X10" s="1013"/>
      <c r="Y10" s="1013"/>
      <c r="Z10" s="1013"/>
      <c r="AA10" s="1013"/>
      <c r="AB10" s="1013"/>
      <c r="AC10" s="1013"/>
      <c r="AD10" s="1013"/>
      <c r="AE10" s="1013"/>
      <c r="AF10" s="1013"/>
    </row>
    <row r="11" spans="1:32" x14ac:dyDescent="0.4">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row>
    <row r="12" spans="1:32" x14ac:dyDescent="0.4">
      <c r="A12" s="50" t="s">
        <v>168</v>
      </c>
    </row>
    <row r="14" spans="1:32" ht="36" customHeight="1" x14ac:dyDescent="0.4">
      <c r="R14" s="1014" t="s">
        <v>169</v>
      </c>
      <c r="S14" s="1015"/>
      <c r="T14" s="1015"/>
      <c r="U14" s="1015"/>
      <c r="V14" s="1016"/>
      <c r="W14" s="54"/>
      <c r="X14" s="55"/>
      <c r="Y14" s="55"/>
      <c r="Z14" s="55"/>
      <c r="AA14" s="55"/>
      <c r="AB14" s="55"/>
      <c r="AC14" s="55"/>
      <c r="AD14" s="55"/>
      <c r="AE14" s="55"/>
      <c r="AF14" s="56"/>
    </row>
    <row r="15" spans="1:32" ht="13.5" customHeight="1" x14ac:dyDescent="0.4"/>
    <row r="16" spans="1:32" s="57" customFormat="1" ht="34.5" customHeight="1" x14ac:dyDescent="0.4">
      <c r="B16" s="1014" t="s">
        <v>170</v>
      </c>
      <c r="C16" s="1015"/>
      <c r="D16" s="1015"/>
      <c r="E16" s="1015"/>
      <c r="F16" s="1015"/>
      <c r="G16" s="1015"/>
      <c r="H16" s="1015"/>
      <c r="I16" s="1015"/>
      <c r="J16" s="1015"/>
      <c r="K16" s="1015"/>
      <c r="L16" s="1016"/>
      <c r="M16" s="1015" t="s">
        <v>171</v>
      </c>
      <c r="N16" s="1016"/>
      <c r="O16" s="1014" t="s">
        <v>172</v>
      </c>
      <c r="P16" s="1015"/>
      <c r="Q16" s="1015"/>
      <c r="R16" s="1015"/>
      <c r="S16" s="1015"/>
      <c r="T16" s="1015"/>
      <c r="U16" s="1015"/>
      <c r="V16" s="1015"/>
      <c r="W16" s="1015"/>
      <c r="X16" s="1015"/>
      <c r="Y16" s="1015"/>
      <c r="Z16" s="1015"/>
      <c r="AA16" s="1015"/>
      <c r="AB16" s="1015"/>
      <c r="AC16" s="1015"/>
      <c r="AD16" s="1015"/>
      <c r="AE16" s="1015"/>
      <c r="AF16" s="1016"/>
    </row>
    <row r="17" spans="2:32" s="57" customFormat="1" ht="19.5" customHeight="1" x14ac:dyDescent="0.4">
      <c r="B17" s="999" t="s">
        <v>115</v>
      </c>
      <c r="C17" s="1000"/>
      <c r="D17" s="1000"/>
      <c r="E17" s="1000"/>
      <c r="F17" s="1000"/>
      <c r="G17" s="1000"/>
      <c r="H17" s="1000"/>
      <c r="I17" s="1000"/>
      <c r="J17" s="1000"/>
      <c r="K17" s="1000"/>
      <c r="L17" s="1001"/>
      <c r="M17" s="58"/>
      <c r="N17" s="59" t="s">
        <v>173</v>
      </c>
      <c r="O17" s="1008"/>
      <c r="P17" s="1009"/>
      <c r="Q17" s="1009"/>
      <c r="R17" s="1009"/>
      <c r="S17" s="1009"/>
      <c r="T17" s="1009"/>
      <c r="U17" s="1009"/>
      <c r="V17" s="1009"/>
      <c r="W17" s="1009"/>
      <c r="X17" s="1009"/>
      <c r="Y17" s="1009"/>
      <c r="Z17" s="1009"/>
      <c r="AA17" s="1009"/>
      <c r="AB17" s="1009"/>
      <c r="AC17" s="1009"/>
      <c r="AD17" s="1009"/>
      <c r="AE17" s="1009"/>
      <c r="AF17" s="1010"/>
    </row>
    <row r="18" spans="2:32" s="57" customFormat="1" ht="19.5" customHeight="1" x14ac:dyDescent="0.4">
      <c r="B18" s="1002"/>
      <c r="C18" s="1003"/>
      <c r="D18" s="1003"/>
      <c r="E18" s="1003"/>
      <c r="F18" s="1003"/>
      <c r="G18" s="1003"/>
      <c r="H18" s="1003"/>
      <c r="I18" s="1003"/>
      <c r="J18" s="1003"/>
      <c r="K18" s="1003"/>
      <c r="L18" s="1004"/>
      <c r="M18" s="60"/>
      <c r="N18" s="61" t="s">
        <v>173</v>
      </c>
      <c r="O18" s="1008"/>
      <c r="P18" s="1009"/>
      <c r="Q18" s="1009"/>
      <c r="R18" s="1009"/>
      <c r="S18" s="1009"/>
      <c r="T18" s="1009"/>
      <c r="U18" s="1009"/>
      <c r="V18" s="1009"/>
      <c r="W18" s="1009"/>
      <c r="X18" s="1009"/>
      <c r="Y18" s="1009"/>
      <c r="Z18" s="1009"/>
      <c r="AA18" s="1009"/>
      <c r="AB18" s="1009"/>
      <c r="AC18" s="1009"/>
      <c r="AD18" s="1009"/>
      <c r="AE18" s="1009"/>
      <c r="AF18" s="1010"/>
    </row>
    <row r="19" spans="2:32" s="57" customFormat="1" ht="19.5" customHeight="1" x14ac:dyDescent="0.4">
      <c r="B19" s="1005"/>
      <c r="C19" s="1006"/>
      <c r="D19" s="1006"/>
      <c r="E19" s="1006"/>
      <c r="F19" s="1006"/>
      <c r="G19" s="1006"/>
      <c r="H19" s="1006"/>
      <c r="I19" s="1006"/>
      <c r="J19" s="1006"/>
      <c r="K19" s="1006"/>
      <c r="L19" s="1007"/>
      <c r="M19" s="60"/>
      <c r="N19" s="61" t="s">
        <v>173</v>
      </c>
      <c r="O19" s="1008"/>
      <c r="P19" s="1009"/>
      <c r="Q19" s="1009"/>
      <c r="R19" s="1009"/>
      <c r="S19" s="1009"/>
      <c r="T19" s="1009"/>
      <c r="U19" s="1009"/>
      <c r="V19" s="1009"/>
      <c r="W19" s="1009"/>
      <c r="X19" s="1009"/>
      <c r="Y19" s="1009"/>
      <c r="Z19" s="1009"/>
      <c r="AA19" s="1009"/>
      <c r="AB19" s="1009"/>
      <c r="AC19" s="1009"/>
      <c r="AD19" s="1009"/>
      <c r="AE19" s="1009"/>
      <c r="AF19" s="1010"/>
    </row>
    <row r="20" spans="2:32" s="57" customFormat="1" ht="19.5" customHeight="1" x14ac:dyDescent="0.4">
      <c r="B20" s="999" t="s">
        <v>120</v>
      </c>
      <c r="C20" s="1000"/>
      <c r="D20" s="1000"/>
      <c r="E20" s="1000"/>
      <c r="F20" s="1000"/>
      <c r="G20" s="1000"/>
      <c r="H20" s="1000"/>
      <c r="I20" s="1000"/>
      <c r="J20" s="1000"/>
      <c r="K20" s="1000"/>
      <c r="L20" s="1001"/>
      <c r="M20" s="60"/>
      <c r="N20" s="62" t="s">
        <v>173</v>
      </c>
      <c r="O20" s="1008"/>
      <c r="P20" s="1009"/>
      <c r="Q20" s="1009"/>
      <c r="R20" s="1009"/>
      <c r="S20" s="1009"/>
      <c r="T20" s="1009"/>
      <c r="U20" s="1009"/>
      <c r="V20" s="1009"/>
      <c r="W20" s="1009"/>
      <c r="X20" s="1009"/>
      <c r="Y20" s="1009"/>
      <c r="Z20" s="1009"/>
      <c r="AA20" s="1009"/>
      <c r="AB20" s="1009"/>
      <c r="AC20" s="1009"/>
      <c r="AD20" s="1009"/>
      <c r="AE20" s="1009"/>
      <c r="AF20" s="1010"/>
    </row>
    <row r="21" spans="2:32" s="57" customFormat="1" ht="19.5" customHeight="1" x14ac:dyDescent="0.4">
      <c r="B21" s="1002"/>
      <c r="C21" s="1003"/>
      <c r="D21" s="1003"/>
      <c r="E21" s="1003"/>
      <c r="F21" s="1003"/>
      <c r="G21" s="1003"/>
      <c r="H21" s="1003"/>
      <c r="I21" s="1003"/>
      <c r="J21" s="1003"/>
      <c r="K21" s="1003"/>
      <c r="L21" s="1004"/>
      <c r="M21" s="60"/>
      <c r="N21" s="62" t="s">
        <v>173</v>
      </c>
      <c r="O21" s="1008"/>
      <c r="P21" s="1009"/>
      <c r="Q21" s="1009"/>
      <c r="R21" s="1009"/>
      <c r="S21" s="1009"/>
      <c r="T21" s="1009"/>
      <c r="U21" s="1009"/>
      <c r="V21" s="1009"/>
      <c r="W21" s="1009"/>
      <c r="X21" s="1009"/>
      <c r="Y21" s="1009"/>
      <c r="Z21" s="1009"/>
      <c r="AA21" s="1009"/>
      <c r="AB21" s="1009"/>
      <c r="AC21" s="1009"/>
      <c r="AD21" s="1009"/>
      <c r="AE21" s="1009"/>
      <c r="AF21" s="1010"/>
    </row>
    <row r="22" spans="2:32" s="57" customFormat="1" ht="19.5" customHeight="1" x14ac:dyDescent="0.4">
      <c r="B22" s="1005"/>
      <c r="C22" s="1006"/>
      <c r="D22" s="1006"/>
      <c r="E22" s="1006"/>
      <c r="F22" s="1006"/>
      <c r="G22" s="1006"/>
      <c r="H22" s="1006"/>
      <c r="I22" s="1006"/>
      <c r="J22" s="1006"/>
      <c r="K22" s="1006"/>
      <c r="L22" s="1007"/>
      <c r="M22" s="63"/>
      <c r="N22" s="64" t="s">
        <v>173</v>
      </c>
      <c r="O22" s="1008"/>
      <c r="P22" s="1009"/>
      <c r="Q22" s="1009"/>
      <c r="R22" s="1009"/>
      <c r="S22" s="1009"/>
      <c r="T22" s="1009"/>
      <c r="U22" s="1009"/>
      <c r="V22" s="1009"/>
      <c r="W22" s="1009"/>
      <c r="X22" s="1009"/>
      <c r="Y22" s="1009"/>
      <c r="Z22" s="1009"/>
      <c r="AA22" s="1009"/>
      <c r="AB22" s="1009"/>
      <c r="AC22" s="1009"/>
      <c r="AD22" s="1009"/>
      <c r="AE22" s="1009"/>
      <c r="AF22" s="1010"/>
    </row>
    <row r="23" spans="2:32" s="57" customFormat="1" ht="19.5" customHeight="1" x14ac:dyDescent="0.4">
      <c r="B23" s="999" t="s">
        <v>122</v>
      </c>
      <c r="C23" s="1000"/>
      <c r="D23" s="1000"/>
      <c r="E23" s="1000"/>
      <c r="F23" s="1000"/>
      <c r="G23" s="1000"/>
      <c r="H23" s="1000"/>
      <c r="I23" s="1000"/>
      <c r="J23" s="1000"/>
      <c r="K23" s="1000"/>
      <c r="L23" s="1001"/>
      <c r="M23" s="60"/>
      <c r="N23" s="62" t="s">
        <v>173</v>
      </c>
      <c r="O23" s="1008"/>
      <c r="P23" s="1009"/>
      <c r="Q23" s="1009"/>
      <c r="R23" s="1009"/>
      <c r="S23" s="1009"/>
      <c r="T23" s="1009"/>
      <c r="U23" s="1009"/>
      <c r="V23" s="1009"/>
      <c r="W23" s="1009"/>
      <c r="X23" s="1009"/>
      <c r="Y23" s="1009"/>
      <c r="Z23" s="1009"/>
      <c r="AA23" s="1009"/>
      <c r="AB23" s="1009"/>
      <c r="AC23" s="1009"/>
      <c r="AD23" s="1009"/>
      <c r="AE23" s="1009"/>
      <c r="AF23" s="1010"/>
    </row>
    <row r="24" spans="2:32" s="57" customFormat="1" ht="19.5" customHeight="1" x14ac:dyDescent="0.4">
      <c r="B24" s="1002"/>
      <c r="C24" s="1003"/>
      <c r="D24" s="1003"/>
      <c r="E24" s="1003"/>
      <c r="F24" s="1003"/>
      <c r="G24" s="1003"/>
      <c r="H24" s="1003"/>
      <c r="I24" s="1003"/>
      <c r="J24" s="1003"/>
      <c r="K24" s="1003"/>
      <c r="L24" s="1004"/>
      <c r="M24" s="60"/>
      <c r="N24" s="62" t="s">
        <v>173</v>
      </c>
      <c r="O24" s="1008"/>
      <c r="P24" s="1009"/>
      <c r="Q24" s="1009"/>
      <c r="R24" s="1009"/>
      <c r="S24" s="1009"/>
      <c r="T24" s="1009"/>
      <c r="U24" s="1009"/>
      <c r="V24" s="1009"/>
      <c r="W24" s="1009"/>
      <c r="X24" s="1009"/>
      <c r="Y24" s="1009"/>
      <c r="Z24" s="1009"/>
      <c r="AA24" s="1009"/>
      <c r="AB24" s="1009"/>
      <c r="AC24" s="1009"/>
      <c r="AD24" s="1009"/>
      <c r="AE24" s="1009"/>
      <c r="AF24" s="1010"/>
    </row>
    <row r="25" spans="2:32" s="57" customFormat="1" ht="19.5" customHeight="1" x14ac:dyDescent="0.4">
      <c r="B25" s="1005"/>
      <c r="C25" s="1006"/>
      <c r="D25" s="1006"/>
      <c r="E25" s="1006"/>
      <c r="F25" s="1006"/>
      <c r="G25" s="1006"/>
      <c r="H25" s="1006"/>
      <c r="I25" s="1006"/>
      <c r="J25" s="1006"/>
      <c r="K25" s="1006"/>
      <c r="L25" s="1007"/>
      <c r="M25" s="63"/>
      <c r="N25" s="64" t="s">
        <v>173</v>
      </c>
      <c r="O25" s="1008"/>
      <c r="P25" s="1009"/>
      <c r="Q25" s="1009"/>
      <c r="R25" s="1009"/>
      <c r="S25" s="1009"/>
      <c r="T25" s="1009"/>
      <c r="U25" s="1009"/>
      <c r="V25" s="1009"/>
      <c r="W25" s="1009"/>
      <c r="X25" s="1009"/>
      <c r="Y25" s="1009"/>
      <c r="Z25" s="1009"/>
      <c r="AA25" s="1009"/>
      <c r="AB25" s="1009"/>
      <c r="AC25" s="1009"/>
      <c r="AD25" s="1009"/>
      <c r="AE25" s="1009"/>
      <c r="AF25" s="1010"/>
    </row>
    <row r="26" spans="2:32" s="57" customFormat="1" ht="19.5" customHeight="1" x14ac:dyDescent="0.4">
      <c r="B26" s="999" t="s">
        <v>123</v>
      </c>
      <c r="C26" s="1000"/>
      <c r="D26" s="1000"/>
      <c r="E26" s="1000"/>
      <c r="F26" s="1000"/>
      <c r="G26" s="1000"/>
      <c r="H26" s="1000"/>
      <c r="I26" s="1000"/>
      <c r="J26" s="1000"/>
      <c r="K26" s="1000"/>
      <c r="L26" s="1001"/>
      <c r="M26" s="60"/>
      <c r="N26" s="62" t="s">
        <v>173</v>
      </c>
      <c r="O26" s="1008"/>
      <c r="P26" s="1009"/>
      <c r="Q26" s="1009"/>
      <c r="R26" s="1009"/>
      <c r="S26" s="1009"/>
      <c r="T26" s="1009"/>
      <c r="U26" s="1009"/>
      <c r="V26" s="1009"/>
      <c r="W26" s="1009"/>
      <c r="X26" s="1009"/>
      <c r="Y26" s="1009"/>
      <c r="Z26" s="1009"/>
      <c r="AA26" s="1009"/>
      <c r="AB26" s="1009"/>
      <c r="AC26" s="1009"/>
      <c r="AD26" s="1009"/>
      <c r="AE26" s="1009"/>
      <c r="AF26" s="1010"/>
    </row>
    <row r="27" spans="2:32" s="57" customFormat="1" ht="19.5" customHeight="1" x14ac:dyDescent="0.4">
      <c r="B27" s="1017"/>
      <c r="C27" s="1013"/>
      <c r="D27" s="1013"/>
      <c r="E27" s="1013"/>
      <c r="F27" s="1013"/>
      <c r="G27" s="1013"/>
      <c r="H27" s="1013"/>
      <c r="I27" s="1013"/>
      <c r="J27" s="1013"/>
      <c r="K27" s="1013"/>
      <c r="L27" s="1018"/>
      <c r="M27" s="60"/>
      <c r="N27" s="62" t="s">
        <v>173</v>
      </c>
      <c r="O27" s="1008"/>
      <c r="P27" s="1009"/>
      <c r="Q27" s="1009"/>
      <c r="R27" s="1009"/>
      <c r="S27" s="1009"/>
      <c r="T27" s="1009"/>
      <c r="U27" s="1009"/>
      <c r="V27" s="1009"/>
      <c r="W27" s="1009"/>
      <c r="X27" s="1009"/>
      <c r="Y27" s="1009"/>
      <c r="Z27" s="1009"/>
      <c r="AA27" s="1009"/>
      <c r="AB27" s="1009"/>
      <c r="AC27" s="1009"/>
      <c r="AD27" s="1009"/>
      <c r="AE27" s="1009"/>
      <c r="AF27" s="1010"/>
    </row>
    <row r="28" spans="2:32" s="57" customFormat="1" ht="19.5" customHeight="1" x14ac:dyDescent="0.4">
      <c r="B28" s="1019"/>
      <c r="C28" s="1020"/>
      <c r="D28" s="1020"/>
      <c r="E28" s="1020"/>
      <c r="F28" s="1020"/>
      <c r="G28" s="1020"/>
      <c r="H28" s="1020"/>
      <c r="I28" s="1020"/>
      <c r="J28" s="1020"/>
      <c r="K28" s="1020"/>
      <c r="L28" s="1021"/>
      <c r="M28" s="63"/>
      <c r="N28" s="64" t="s">
        <v>173</v>
      </c>
      <c r="O28" s="1008"/>
      <c r="P28" s="1009"/>
      <c r="Q28" s="1009"/>
      <c r="R28" s="1009"/>
      <c r="S28" s="1009"/>
      <c r="T28" s="1009"/>
      <c r="U28" s="1009"/>
      <c r="V28" s="1009"/>
      <c r="W28" s="1009"/>
      <c r="X28" s="1009"/>
      <c r="Y28" s="1009"/>
      <c r="Z28" s="1009"/>
      <c r="AA28" s="1009"/>
      <c r="AB28" s="1009"/>
      <c r="AC28" s="1009"/>
      <c r="AD28" s="1009"/>
      <c r="AE28" s="1009"/>
      <c r="AF28" s="1010"/>
    </row>
    <row r="29" spans="2:32" s="57" customFormat="1" ht="19.5" customHeight="1" x14ac:dyDescent="0.4">
      <c r="B29" s="999" t="s">
        <v>124</v>
      </c>
      <c r="C29" s="1000"/>
      <c r="D29" s="1000"/>
      <c r="E29" s="1000"/>
      <c r="F29" s="1000"/>
      <c r="G29" s="1000"/>
      <c r="H29" s="1000"/>
      <c r="I29" s="1000"/>
      <c r="J29" s="1000"/>
      <c r="K29" s="1000"/>
      <c r="L29" s="1001"/>
      <c r="M29" s="60"/>
      <c r="N29" s="62" t="s">
        <v>173</v>
      </c>
      <c r="O29" s="1008"/>
      <c r="P29" s="1009"/>
      <c r="Q29" s="1009"/>
      <c r="R29" s="1009"/>
      <c r="S29" s="1009"/>
      <c r="T29" s="1009"/>
      <c r="U29" s="1009"/>
      <c r="V29" s="1009"/>
      <c r="W29" s="1009"/>
      <c r="X29" s="1009"/>
      <c r="Y29" s="1009"/>
      <c r="Z29" s="1009"/>
      <c r="AA29" s="1009"/>
      <c r="AB29" s="1009"/>
      <c r="AC29" s="1009"/>
      <c r="AD29" s="1009"/>
      <c r="AE29" s="1009"/>
      <c r="AF29" s="1010"/>
    </row>
    <row r="30" spans="2:32" s="57" customFormat="1" ht="19.5" customHeight="1" x14ac:dyDescent="0.4">
      <c r="B30" s="1002"/>
      <c r="C30" s="1003"/>
      <c r="D30" s="1003"/>
      <c r="E30" s="1003"/>
      <c r="F30" s="1003"/>
      <c r="G30" s="1003"/>
      <c r="H30" s="1003"/>
      <c r="I30" s="1003"/>
      <c r="J30" s="1003"/>
      <c r="K30" s="1003"/>
      <c r="L30" s="1004"/>
      <c r="M30" s="60"/>
      <c r="N30" s="62" t="s">
        <v>173</v>
      </c>
      <c r="O30" s="1008"/>
      <c r="P30" s="1009"/>
      <c r="Q30" s="1009"/>
      <c r="R30" s="1009"/>
      <c r="S30" s="1009"/>
      <c r="T30" s="1009"/>
      <c r="U30" s="1009"/>
      <c r="V30" s="1009"/>
      <c r="W30" s="1009"/>
      <c r="X30" s="1009"/>
      <c r="Y30" s="1009"/>
      <c r="Z30" s="1009"/>
      <c r="AA30" s="1009"/>
      <c r="AB30" s="1009"/>
      <c r="AC30" s="1009"/>
      <c r="AD30" s="1009"/>
      <c r="AE30" s="1009"/>
      <c r="AF30" s="1010"/>
    </row>
    <row r="31" spans="2:32" s="57" customFormat="1" ht="19.5" customHeight="1" x14ac:dyDescent="0.4">
      <c r="B31" s="1005"/>
      <c r="C31" s="1006"/>
      <c r="D31" s="1006"/>
      <c r="E31" s="1006"/>
      <c r="F31" s="1006"/>
      <c r="G31" s="1006"/>
      <c r="H31" s="1006"/>
      <c r="I31" s="1006"/>
      <c r="J31" s="1006"/>
      <c r="K31" s="1006"/>
      <c r="L31" s="1007"/>
      <c r="M31" s="63"/>
      <c r="N31" s="64" t="s">
        <v>173</v>
      </c>
      <c r="O31" s="1008"/>
      <c r="P31" s="1009"/>
      <c r="Q31" s="1009"/>
      <c r="R31" s="1009"/>
      <c r="S31" s="1009"/>
      <c r="T31" s="1009"/>
      <c r="U31" s="1009"/>
      <c r="V31" s="1009"/>
      <c r="W31" s="1009"/>
      <c r="X31" s="1009"/>
      <c r="Y31" s="1009"/>
      <c r="Z31" s="1009"/>
      <c r="AA31" s="1009"/>
      <c r="AB31" s="1009"/>
      <c r="AC31" s="1009"/>
      <c r="AD31" s="1009"/>
      <c r="AE31" s="1009"/>
      <c r="AF31" s="1010"/>
    </row>
    <row r="32" spans="2:32" s="57" customFormat="1" ht="19.5" customHeight="1" x14ac:dyDescent="0.4">
      <c r="B32" s="999" t="s">
        <v>174</v>
      </c>
      <c r="C32" s="1000"/>
      <c r="D32" s="1000"/>
      <c r="E32" s="1000"/>
      <c r="F32" s="1000"/>
      <c r="G32" s="1000"/>
      <c r="H32" s="1000"/>
      <c r="I32" s="1000"/>
      <c r="J32" s="1000"/>
      <c r="K32" s="1000"/>
      <c r="L32" s="1001"/>
      <c r="M32" s="60"/>
      <c r="N32" s="62" t="s">
        <v>173</v>
      </c>
      <c r="O32" s="1008"/>
      <c r="P32" s="1009"/>
      <c r="Q32" s="1009"/>
      <c r="R32" s="1009"/>
      <c r="S32" s="1009"/>
      <c r="T32" s="1009"/>
      <c r="U32" s="1009"/>
      <c r="V32" s="1009"/>
      <c r="W32" s="1009"/>
      <c r="X32" s="1009"/>
      <c r="Y32" s="1009"/>
      <c r="Z32" s="1009"/>
      <c r="AA32" s="1009"/>
      <c r="AB32" s="1009"/>
      <c r="AC32" s="1009"/>
      <c r="AD32" s="1009"/>
      <c r="AE32" s="1009"/>
      <c r="AF32" s="1010"/>
    </row>
    <row r="33" spans="1:32" s="57" customFormat="1" ht="19.5" customHeight="1" x14ac:dyDescent="0.4">
      <c r="B33" s="1017"/>
      <c r="C33" s="1013"/>
      <c r="D33" s="1013"/>
      <c r="E33" s="1013"/>
      <c r="F33" s="1013"/>
      <c r="G33" s="1013"/>
      <c r="H33" s="1013"/>
      <c r="I33" s="1013"/>
      <c r="J33" s="1013"/>
      <c r="K33" s="1013"/>
      <c r="L33" s="1018"/>
      <c r="M33" s="60"/>
      <c r="N33" s="62" t="s">
        <v>173</v>
      </c>
      <c r="O33" s="1008"/>
      <c r="P33" s="1009"/>
      <c r="Q33" s="1009"/>
      <c r="R33" s="1009"/>
      <c r="S33" s="1009"/>
      <c r="T33" s="1009"/>
      <c r="U33" s="1009"/>
      <c r="V33" s="1009"/>
      <c r="W33" s="1009"/>
      <c r="X33" s="1009"/>
      <c r="Y33" s="1009"/>
      <c r="Z33" s="1009"/>
      <c r="AA33" s="1009"/>
      <c r="AB33" s="1009"/>
      <c r="AC33" s="1009"/>
      <c r="AD33" s="1009"/>
      <c r="AE33" s="1009"/>
      <c r="AF33" s="1010"/>
    </row>
    <row r="34" spans="1:32" s="57" customFormat="1" ht="19.5" customHeight="1" x14ac:dyDescent="0.4">
      <c r="B34" s="1019"/>
      <c r="C34" s="1020"/>
      <c r="D34" s="1020"/>
      <c r="E34" s="1020"/>
      <c r="F34" s="1020"/>
      <c r="G34" s="1020"/>
      <c r="H34" s="1020"/>
      <c r="I34" s="1020"/>
      <c r="J34" s="1020"/>
      <c r="K34" s="1020"/>
      <c r="L34" s="1021"/>
      <c r="M34" s="63"/>
      <c r="N34" s="64" t="s">
        <v>173</v>
      </c>
      <c r="O34" s="1008"/>
      <c r="P34" s="1009"/>
      <c r="Q34" s="1009"/>
      <c r="R34" s="1009"/>
      <c r="S34" s="1009"/>
      <c r="T34" s="1009"/>
      <c r="U34" s="1009"/>
      <c r="V34" s="1009"/>
      <c r="W34" s="1009"/>
      <c r="X34" s="1009"/>
      <c r="Y34" s="1009"/>
      <c r="Z34" s="1009"/>
      <c r="AA34" s="1009"/>
      <c r="AB34" s="1009"/>
      <c r="AC34" s="1009"/>
      <c r="AD34" s="1009"/>
      <c r="AE34" s="1009"/>
      <c r="AF34" s="1010"/>
    </row>
    <row r="35" spans="1:32" s="57" customFormat="1" ht="19.5" customHeight="1" x14ac:dyDescent="0.4">
      <c r="B35" s="999" t="s">
        <v>175</v>
      </c>
      <c r="C35" s="1000"/>
      <c r="D35" s="1000"/>
      <c r="E35" s="1000"/>
      <c r="F35" s="1000"/>
      <c r="G35" s="1000"/>
      <c r="H35" s="1000"/>
      <c r="I35" s="1000"/>
      <c r="J35" s="1000"/>
      <c r="K35" s="1000"/>
      <c r="L35" s="1001"/>
      <c r="M35" s="60"/>
      <c r="N35" s="62" t="s">
        <v>173</v>
      </c>
      <c r="O35" s="1008"/>
      <c r="P35" s="1009"/>
      <c r="Q35" s="1009"/>
      <c r="R35" s="1009"/>
      <c r="S35" s="1009"/>
      <c r="T35" s="1009"/>
      <c r="U35" s="1009"/>
      <c r="V35" s="1009"/>
      <c r="W35" s="1009"/>
      <c r="X35" s="1009"/>
      <c r="Y35" s="1009"/>
      <c r="Z35" s="1009"/>
      <c r="AA35" s="1009"/>
      <c r="AB35" s="1009"/>
      <c r="AC35" s="1009"/>
      <c r="AD35" s="1009"/>
      <c r="AE35" s="1009"/>
      <c r="AF35" s="1010"/>
    </row>
    <row r="36" spans="1:32" s="57" customFormat="1" ht="19.5" customHeight="1" x14ac:dyDescent="0.4">
      <c r="B36" s="1017"/>
      <c r="C36" s="1013"/>
      <c r="D36" s="1013"/>
      <c r="E36" s="1013"/>
      <c r="F36" s="1013"/>
      <c r="G36" s="1013"/>
      <c r="H36" s="1013"/>
      <c r="I36" s="1013"/>
      <c r="J36" s="1013"/>
      <c r="K36" s="1013"/>
      <c r="L36" s="1018"/>
      <c r="M36" s="60"/>
      <c r="N36" s="62" t="s">
        <v>173</v>
      </c>
      <c r="O36" s="1008"/>
      <c r="P36" s="1009"/>
      <c r="Q36" s="1009"/>
      <c r="R36" s="1009"/>
      <c r="S36" s="1009"/>
      <c r="T36" s="1009"/>
      <c r="U36" s="1009"/>
      <c r="V36" s="1009"/>
      <c r="W36" s="1009"/>
      <c r="X36" s="1009"/>
      <c r="Y36" s="1009"/>
      <c r="Z36" s="1009"/>
      <c r="AA36" s="1009"/>
      <c r="AB36" s="1009"/>
      <c r="AC36" s="1009"/>
      <c r="AD36" s="1009"/>
      <c r="AE36" s="1009"/>
      <c r="AF36" s="1010"/>
    </row>
    <row r="37" spans="1:32" s="57" customFormat="1" ht="19.5" customHeight="1" x14ac:dyDescent="0.4">
      <c r="B37" s="1019"/>
      <c r="C37" s="1020"/>
      <c r="D37" s="1020"/>
      <c r="E37" s="1020"/>
      <c r="F37" s="1020"/>
      <c r="G37" s="1020"/>
      <c r="H37" s="1020"/>
      <c r="I37" s="1020"/>
      <c r="J37" s="1020"/>
      <c r="K37" s="1020"/>
      <c r="L37" s="1021"/>
      <c r="M37" s="63"/>
      <c r="N37" s="64" t="s">
        <v>173</v>
      </c>
      <c r="O37" s="1008"/>
      <c r="P37" s="1009"/>
      <c r="Q37" s="1009"/>
      <c r="R37" s="1009"/>
      <c r="S37" s="1009"/>
      <c r="T37" s="1009"/>
      <c r="U37" s="1009"/>
      <c r="V37" s="1009"/>
      <c r="W37" s="1009"/>
      <c r="X37" s="1009"/>
      <c r="Y37" s="1009"/>
      <c r="Z37" s="1009"/>
      <c r="AA37" s="1009"/>
      <c r="AB37" s="1009"/>
      <c r="AC37" s="1009"/>
      <c r="AD37" s="1009"/>
      <c r="AE37" s="1009"/>
      <c r="AF37" s="1010"/>
    </row>
    <row r="38" spans="1:32" s="57" customFormat="1" ht="19.5" customHeight="1" x14ac:dyDescent="0.4">
      <c r="B38" s="1022" t="s">
        <v>127</v>
      </c>
      <c r="C38" s="1023"/>
      <c r="D38" s="1023"/>
      <c r="E38" s="1023"/>
      <c r="F38" s="1023"/>
      <c r="G38" s="1023"/>
      <c r="H38" s="1023"/>
      <c r="I38" s="1023"/>
      <c r="J38" s="1023"/>
      <c r="K38" s="1023"/>
      <c r="L38" s="1024"/>
      <c r="M38" s="60"/>
      <c r="N38" s="62" t="s">
        <v>173</v>
      </c>
      <c r="O38" s="1025"/>
      <c r="P38" s="1026"/>
      <c r="Q38" s="1026"/>
      <c r="R38" s="1026"/>
      <c r="S38" s="1026"/>
      <c r="T38" s="1026"/>
      <c r="U38" s="1026"/>
      <c r="V38" s="1026"/>
      <c r="W38" s="1026"/>
      <c r="X38" s="1026"/>
      <c r="Y38" s="1026"/>
      <c r="Z38" s="1026"/>
      <c r="AA38" s="1026"/>
      <c r="AB38" s="1026"/>
      <c r="AC38" s="1026"/>
      <c r="AD38" s="1026"/>
      <c r="AE38" s="1026"/>
      <c r="AF38" s="1027"/>
    </row>
    <row r="39" spans="1:32" s="57" customFormat="1" ht="19.5" customHeight="1" x14ac:dyDescent="0.4">
      <c r="A39" s="65"/>
      <c r="B39" s="1017"/>
      <c r="C39" s="1000"/>
      <c r="D39" s="1013"/>
      <c r="E39" s="1013"/>
      <c r="F39" s="1013"/>
      <c r="G39" s="1013"/>
      <c r="H39" s="1013"/>
      <c r="I39" s="1013"/>
      <c r="J39" s="1013"/>
      <c r="K39" s="1013"/>
      <c r="L39" s="1018"/>
      <c r="M39" s="66"/>
      <c r="N39" s="67" t="s">
        <v>173</v>
      </c>
      <c r="O39" s="1028"/>
      <c r="P39" s="1029"/>
      <c r="Q39" s="1029"/>
      <c r="R39" s="1029"/>
      <c r="S39" s="1029"/>
      <c r="T39" s="1029"/>
      <c r="U39" s="1029"/>
      <c r="V39" s="1029"/>
      <c r="W39" s="1029"/>
      <c r="X39" s="1029"/>
      <c r="Y39" s="1029"/>
      <c r="Z39" s="1029"/>
      <c r="AA39" s="1029"/>
      <c r="AB39" s="1029"/>
      <c r="AC39" s="1029"/>
      <c r="AD39" s="1029"/>
      <c r="AE39" s="1029"/>
      <c r="AF39" s="1030"/>
    </row>
    <row r="40" spans="1:32" s="57" customFormat="1" ht="19.5" customHeight="1" x14ac:dyDescent="0.4">
      <c r="B40" s="1019"/>
      <c r="C40" s="1020"/>
      <c r="D40" s="1020"/>
      <c r="E40" s="1020"/>
      <c r="F40" s="1020"/>
      <c r="G40" s="1020"/>
      <c r="H40" s="1020"/>
      <c r="I40" s="1020"/>
      <c r="J40" s="1020"/>
      <c r="K40" s="1020"/>
      <c r="L40" s="1021"/>
      <c r="M40" s="63"/>
      <c r="N40" s="64" t="s">
        <v>173</v>
      </c>
      <c r="O40" s="1008"/>
      <c r="P40" s="1009"/>
      <c r="Q40" s="1009"/>
      <c r="R40" s="1009"/>
      <c r="S40" s="1009"/>
      <c r="T40" s="1009"/>
      <c r="U40" s="1009"/>
      <c r="V40" s="1009"/>
      <c r="W40" s="1009"/>
      <c r="X40" s="1009"/>
      <c r="Y40" s="1009"/>
      <c r="Z40" s="1009"/>
      <c r="AA40" s="1009"/>
      <c r="AB40" s="1009"/>
      <c r="AC40" s="1009"/>
      <c r="AD40" s="1009"/>
      <c r="AE40" s="1009"/>
      <c r="AF40" s="1010"/>
    </row>
    <row r="41" spans="1:32" s="57" customFormat="1" ht="19.5" customHeight="1" x14ac:dyDescent="0.4">
      <c r="B41" s="999" t="s">
        <v>128</v>
      </c>
      <c r="C41" s="1000"/>
      <c r="D41" s="1000"/>
      <c r="E41" s="1000"/>
      <c r="F41" s="1000"/>
      <c r="G41" s="1000"/>
      <c r="H41" s="1000"/>
      <c r="I41" s="1000"/>
      <c r="J41" s="1000"/>
      <c r="K41" s="1000"/>
      <c r="L41" s="1001"/>
      <c r="M41" s="60"/>
      <c r="N41" s="62" t="s">
        <v>173</v>
      </c>
      <c r="O41" s="1008"/>
      <c r="P41" s="1009"/>
      <c r="Q41" s="1009"/>
      <c r="R41" s="1009"/>
      <c r="S41" s="1009"/>
      <c r="T41" s="1009"/>
      <c r="U41" s="1009"/>
      <c r="V41" s="1009"/>
      <c r="W41" s="1009"/>
      <c r="X41" s="1009"/>
      <c r="Y41" s="1009"/>
      <c r="Z41" s="1009"/>
      <c r="AA41" s="1009"/>
      <c r="AB41" s="1009"/>
      <c r="AC41" s="1009"/>
      <c r="AD41" s="1009"/>
      <c r="AE41" s="1009"/>
      <c r="AF41" s="1010"/>
    </row>
    <row r="42" spans="1:32" s="57" customFormat="1" ht="19.5" customHeight="1" x14ac:dyDescent="0.4">
      <c r="B42" s="1017"/>
      <c r="C42" s="1013"/>
      <c r="D42" s="1013"/>
      <c r="E42" s="1013"/>
      <c r="F42" s="1013"/>
      <c r="G42" s="1013"/>
      <c r="H42" s="1013"/>
      <c r="I42" s="1013"/>
      <c r="J42" s="1013"/>
      <c r="K42" s="1013"/>
      <c r="L42" s="1018"/>
      <c r="M42" s="60"/>
      <c r="N42" s="62" t="s">
        <v>173</v>
      </c>
      <c r="O42" s="1008"/>
      <c r="P42" s="1009"/>
      <c r="Q42" s="1009"/>
      <c r="R42" s="1009"/>
      <c r="S42" s="1009"/>
      <c r="T42" s="1009"/>
      <c r="U42" s="1009"/>
      <c r="V42" s="1009"/>
      <c r="W42" s="1009"/>
      <c r="X42" s="1009"/>
      <c r="Y42" s="1009"/>
      <c r="Z42" s="1009"/>
      <c r="AA42" s="1009"/>
      <c r="AB42" s="1009"/>
      <c r="AC42" s="1009"/>
      <c r="AD42" s="1009"/>
      <c r="AE42" s="1009"/>
      <c r="AF42" s="1010"/>
    </row>
    <row r="43" spans="1:32" s="57" customFormat="1" ht="19.5" customHeight="1" thickBot="1" x14ac:dyDescent="0.45">
      <c r="B43" s="1019"/>
      <c r="C43" s="1020"/>
      <c r="D43" s="1020"/>
      <c r="E43" s="1020"/>
      <c r="F43" s="1020"/>
      <c r="G43" s="1020"/>
      <c r="H43" s="1020"/>
      <c r="I43" s="1020"/>
      <c r="J43" s="1020"/>
      <c r="K43" s="1020"/>
      <c r="L43" s="1021"/>
      <c r="M43" s="68"/>
      <c r="N43" s="69" t="s">
        <v>173</v>
      </c>
      <c r="O43" s="1031"/>
      <c r="P43" s="1032"/>
      <c r="Q43" s="1032"/>
      <c r="R43" s="1032"/>
      <c r="S43" s="1032"/>
      <c r="T43" s="1032"/>
      <c r="U43" s="1032"/>
      <c r="V43" s="1032"/>
      <c r="W43" s="1032"/>
      <c r="X43" s="1032"/>
      <c r="Y43" s="1032"/>
      <c r="Z43" s="1032"/>
      <c r="AA43" s="1032"/>
      <c r="AB43" s="1032"/>
      <c r="AC43" s="1032"/>
      <c r="AD43" s="1032"/>
      <c r="AE43" s="1032"/>
      <c r="AF43" s="1033"/>
    </row>
    <row r="44" spans="1:32" s="57" customFormat="1" ht="19.5" customHeight="1" thickTop="1" x14ac:dyDescent="0.4">
      <c r="B44" s="1034" t="s">
        <v>176</v>
      </c>
      <c r="C44" s="1035"/>
      <c r="D44" s="1035"/>
      <c r="E44" s="1035"/>
      <c r="F44" s="1035"/>
      <c r="G44" s="1035"/>
      <c r="H44" s="1035"/>
      <c r="I44" s="1035"/>
      <c r="J44" s="1035"/>
      <c r="K44" s="1035"/>
      <c r="L44" s="1036"/>
      <c r="M44" s="70"/>
      <c r="N44" s="71" t="s">
        <v>173</v>
      </c>
      <c r="O44" s="1037"/>
      <c r="P44" s="1038"/>
      <c r="Q44" s="1038"/>
      <c r="R44" s="1038"/>
      <c r="S44" s="1038"/>
      <c r="T44" s="1038"/>
      <c r="U44" s="1038"/>
      <c r="V44" s="1038"/>
      <c r="W44" s="1038"/>
      <c r="X44" s="1038"/>
      <c r="Y44" s="1038"/>
      <c r="Z44" s="1038"/>
      <c r="AA44" s="1038"/>
      <c r="AB44" s="1038"/>
      <c r="AC44" s="1038"/>
      <c r="AD44" s="1038"/>
      <c r="AE44" s="1038"/>
      <c r="AF44" s="1039"/>
    </row>
    <row r="45" spans="1:32" s="57" customFormat="1" ht="19.5" customHeight="1" x14ac:dyDescent="0.4">
      <c r="B45" s="1017"/>
      <c r="C45" s="1013"/>
      <c r="D45" s="1013"/>
      <c r="E45" s="1013"/>
      <c r="F45" s="1013"/>
      <c r="G45" s="1013"/>
      <c r="H45" s="1013"/>
      <c r="I45" s="1013"/>
      <c r="J45" s="1013"/>
      <c r="K45" s="1013"/>
      <c r="L45" s="1018"/>
      <c r="M45" s="60"/>
      <c r="N45" s="62" t="s">
        <v>173</v>
      </c>
      <c r="O45" s="1008"/>
      <c r="P45" s="1009"/>
      <c r="Q45" s="1009"/>
      <c r="R45" s="1009"/>
      <c r="S45" s="1009"/>
      <c r="T45" s="1009"/>
      <c r="U45" s="1009"/>
      <c r="V45" s="1009"/>
      <c r="W45" s="1009"/>
      <c r="X45" s="1009"/>
      <c r="Y45" s="1009"/>
      <c r="Z45" s="1009"/>
      <c r="AA45" s="1009"/>
      <c r="AB45" s="1009"/>
      <c r="AC45" s="1009"/>
      <c r="AD45" s="1009"/>
      <c r="AE45" s="1009"/>
      <c r="AF45" s="1010"/>
    </row>
    <row r="46" spans="1:32" s="57" customFormat="1" ht="19.5" customHeight="1" x14ac:dyDescent="0.4">
      <c r="B46" s="1019"/>
      <c r="C46" s="1020"/>
      <c r="D46" s="1020"/>
      <c r="E46" s="1020"/>
      <c r="F46" s="1020"/>
      <c r="G46" s="1020"/>
      <c r="H46" s="1020"/>
      <c r="I46" s="1020"/>
      <c r="J46" s="1020"/>
      <c r="K46" s="1020"/>
      <c r="L46" s="1021"/>
      <c r="M46" s="63"/>
      <c r="N46" s="64" t="s">
        <v>173</v>
      </c>
      <c r="O46" s="1008"/>
      <c r="P46" s="1009"/>
      <c r="Q46" s="1009"/>
      <c r="R46" s="1009"/>
      <c r="S46" s="1009"/>
      <c r="T46" s="1009"/>
      <c r="U46" s="1009"/>
      <c r="V46" s="1009"/>
      <c r="W46" s="1009"/>
      <c r="X46" s="1009"/>
      <c r="Y46" s="1009"/>
      <c r="Z46" s="1009"/>
      <c r="AA46" s="1009"/>
      <c r="AB46" s="1009"/>
      <c r="AC46" s="1009"/>
      <c r="AD46" s="1009"/>
      <c r="AE46" s="1009"/>
      <c r="AF46" s="1010"/>
    </row>
    <row r="47" spans="1:32" s="57" customFormat="1" ht="19.5" customHeight="1" x14ac:dyDescent="0.4">
      <c r="B47" s="999" t="s">
        <v>177</v>
      </c>
      <c r="C47" s="1000"/>
      <c r="D47" s="1000"/>
      <c r="E47" s="1000"/>
      <c r="F47" s="1000"/>
      <c r="G47" s="1000"/>
      <c r="H47" s="1000"/>
      <c r="I47" s="1000"/>
      <c r="J47" s="1000"/>
      <c r="K47" s="1000"/>
      <c r="L47" s="1001"/>
      <c r="M47" s="60"/>
      <c r="N47" s="62" t="s">
        <v>173</v>
      </c>
      <c r="O47" s="1008"/>
      <c r="P47" s="1009"/>
      <c r="Q47" s="1009"/>
      <c r="R47" s="1009"/>
      <c r="S47" s="1009"/>
      <c r="T47" s="1009"/>
      <c r="U47" s="1009"/>
      <c r="V47" s="1009"/>
      <c r="W47" s="1009"/>
      <c r="X47" s="1009"/>
      <c r="Y47" s="1009"/>
      <c r="Z47" s="1009"/>
      <c r="AA47" s="1009"/>
      <c r="AB47" s="1009"/>
      <c r="AC47" s="1009"/>
      <c r="AD47" s="1009"/>
      <c r="AE47" s="1009"/>
      <c r="AF47" s="1010"/>
    </row>
    <row r="48" spans="1:32" s="57" customFormat="1" ht="19.5" customHeight="1" x14ac:dyDescent="0.4">
      <c r="B48" s="1017"/>
      <c r="C48" s="1013"/>
      <c r="D48" s="1013"/>
      <c r="E48" s="1013"/>
      <c r="F48" s="1013"/>
      <c r="G48" s="1013"/>
      <c r="H48" s="1013"/>
      <c r="I48" s="1013"/>
      <c r="J48" s="1013"/>
      <c r="K48" s="1013"/>
      <c r="L48" s="1018"/>
      <c r="M48" s="60"/>
      <c r="N48" s="62" t="s">
        <v>173</v>
      </c>
      <c r="O48" s="1008"/>
      <c r="P48" s="1009"/>
      <c r="Q48" s="1009"/>
      <c r="R48" s="1009"/>
      <c r="S48" s="1009"/>
      <c r="T48" s="1009"/>
      <c r="U48" s="1009"/>
      <c r="V48" s="1009"/>
      <c r="W48" s="1009"/>
      <c r="X48" s="1009"/>
      <c r="Y48" s="1009"/>
      <c r="Z48" s="1009"/>
      <c r="AA48" s="1009"/>
      <c r="AB48" s="1009"/>
      <c r="AC48" s="1009"/>
      <c r="AD48" s="1009"/>
      <c r="AE48" s="1009"/>
      <c r="AF48" s="1010"/>
    </row>
    <row r="49" spans="1:32" s="57" customFormat="1" ht="19.5" customHeight="1" x14ac:dyDescent="0.4">
      <c r="B49" s="1019"/>
      <c r="C49" s="1020"/>
      <c r="D49" s="1020"/>
      <c r="E49" s="1020"/>
      <c r="F49" s="1020"/>
      <c r="G49" s="1020"/>
      <c r="H49" s="1020"/>
      <c r="I49" s="1020"/>
      <c r="J49" s="1020"/>
      <c r="K49" s="1020"/>
      <c r="L49" s="1021"/>
      <c r="M49" s="63"/>
      <c r="N49" s="64" t="s">
        <v>173</v>
      </c>
      <c r="O49" s="1008"/>
      <c r="P49" s="1009"/>
      <c r="Q49" s="1009"/>
      <c r="R49" s="1009"/>
      <c r="S49" s="1009"/>
      <c r="T49" s="1009"/>
      <c r="U49" s="1009"/>
      <c r="V49" s="1009"/>
      <c r="W49" s="1009"/>
      <c r="X49" s="1009"/>
      <c r="Y49" s="1009"/>
      <c r="Z49" s="1009"/>
      <c r="AA49" s="1009"/>
      <c r="AB49" s="1009"/>
      <c r="AC49" s="1009"/>
      <c r="AD49" s="1009"/>
      <c r="AE49" s="1009"/>
      <c r="AF49" s="1010"/>
    </row>
    <row r="50" spans="1:32" s="57" customFormat="1" ht="19.5" customHeight="1" x14ac:dyDescent="0.4">
      <c r="B50" s="999" t="s">
        <v>178</v>
      </c>
      <c r="C50" s="1000"/>
      <c r="D50" s="1000"/>
      <c r="E50" s="1000"/>
      <c r="F50" s="1000"/>
      <c r="G50" s="1000"/>
      <c r="H50" s="1000"/>
      <c r="I50" s="1000"/>
      <c r="J50" s="1000"/>
      <c r="K50" s="1000"/>
      <c r="L50" s="1001"/>
      <c r="M50" s="60"/>
      <c r="N50" s="62" t="s">
        <v>173</v>
      </c>
      <c r="O50" s="1008"/>
      <c r="P50" s="1009"/>
      <c r="Q50" s="1009"/>
      <c r="R50" s="1009"/>
      <c r="S50" s="1009"/>
      <c r="T50" s="1009"/>
      <c r="U50" s="1009"/>
      <c r="V50" s="1009"/>
      <c r="W50" s="1009"/>
      <c r="X50" s="1009"/>
      <c r="Y50" s="1009"/>
      <c r="Z50" s="1009"/>
      <c r="AA50" s="1009"/>
      <c r="AB50" s="1009"/>
      <c r="AC50" s="1009"/>
      <c r="AD50" s="1009"/>
      <c r="AE50" s="1009"/>
      <c r="AF50" s="1010"/>
    </row>
    <row r="51" spans="1:32" s="57" customFormat="1" ht="19.5" customHeight="1" x14ac:dyDescent="0.4">
      <c r="B51" s="1002"/>
      <c r="C51" s="1003"/>
      <c r="D51" s="1003"/>
      <c r="E51" s="1003"/>
      <c r="F51" s="1003"/>
      <c r="G51" s="1003"/>
      <c r="H51" s="1003"/>
      <c r="I51" s="1003"/>
      <c r="J51" s="1003"/>
      <c r="K51" s="1003"/>
      <c r="L51" s="1004"/>
      <c r="M51" s="60"/>
      <c r="N51" s="62" t="s">
        <v>173</v>
      </c>
      <c r="O51" s="1008"/>
      <c r="P51" s="1009"/>
      <c r="Q51" s="1009"/>
      <c r="R51" s="1009"/>
      <c r="S51" s="1009"/>
      <c r="T51" s="1009"/>
      <c r="U51" s="1009"/>
      <c r="V51" s="1009"/>
      <c r="W51" s="1009"/>
      <c r="X51" s="1009"/>
      <c r="Y51" s="1009"/>
      <c r="Z51" s="1009"/>
      <c r="AA51" s="1009"/>
      <c r="AB51" s="1009"/>
      <c r="AC51" s="1009"/>
      <c r="AD51" s="1009"/>
      <c r="AE51" s="1009"/>
      <c r="AF51" s="1010"/>
    </row>
    <row r="52" spans="1:32" s="57" customFormat="1" ht="19.5" customHeight="1" x14ac:dyDescent="0.4">
      <c r="B52" s="1005"/>
      <c r="C52" s="1006"/>
      <c r="D52" s="1006"/>
      <c r="E52" s="1006"/>
      <c r="F52" s="1006"/>
      <c r="G52" s="1006"/>
      <c r="H52" s="1006"/>
      <c r="I52" s="1006"/>
      <c r="J52" s="1006"/>
      <c r="K52" s="1006"/>
      <c r="L52" s="1007"/>
      <c r="M52" s="60"/>
      <c r="N52" s="62" t="s">
        <v>173</v>
      </c>
      <c r="O52" s="1025"/>
      <c r="P52" s="1026"/>
      <c r="Q52" s="1026"/>
      <c r="R52" s="1026"/>
      <c r="S52" s="1026"/>
      <c r="T52" s="1026"/>
      <c r="U52" s="1026"/>
      <c r="V52" s="1026"/>
      <c r="W52" s="1026"/>
      <c r="X52" s="1026"/>
      <c r="Y52" s="1026"/>
      <c r="Z52" s="1026"/>
      <c r="AA52" s="1026"/>
      <c r="AB52" s="1026"/>
      <c r="AC52" s="1026"/>
      <c r="AD52" s="1026"/>
      <c r="AE52" s="1026"/>
      <c r="AF52" s="1027"/>
    </row>
    <row r="54" spans="1:32" x14ac:dyDescent="0.4">
      <c r="B54" s="50" t="s">
        <v>179</v>
      </c>
    </row>
    <row r="55" spans="1:32" x14ac:dyDescent="0.4">
      <c r="B55" s="50" t="s">
        <v>180</v>
      </c>
    </row>
    <row r="57" spans="1:32" x14ac:dyDescent="0.4">
      <c r="A57" s="50" t="s">
        <v>181</v>
      </c>
      <c r="M57" s="72"/>
      <c r="N57" s="50" t="s">
        <v>72</v>
      </c>
      <c r="O57" s="1040"/>
      <c r="P57" s="1040"/>
      <c r="Q57" s="50" t="s">
        <v>182</v>
      </c>
      <c r="R57" s="1040"/>
      <c r="S57" s="1040"/>
      <c r="T57" s="50" t="s">
        <v>183</v>
      </c>
    </row>
    <row r="82" spans="12:12" x14ac:dyDescent="0.4">
      <c r="L82" s="73"/>
    </row>
    <row r="122" spans="1:7" x14ac:dyDescent="0.4">
      <c r="A122" s="74"/>
      <c r="C122" s="74"/>
      <c r="D122" s="74"/>
      <c r="E122" s="74"/>
      <c r="F122" s="74"/>
      <c r="G122" s="74"/>
    </row>
    <row r="123" spans="1:7" x14ac:dyDescent="0.4">
      <c r="C123" s="75"/>
    </row>
    <row r="151" spans="1:1" x14ac:dyDescent="0.4">
      <c r="A151" s="74"/>
    </row>
    <row r="187" spans="1:1" x14ac:dyDescent="0.4">
      <c r="A187" s="76"/>
    </row>
    <row r="238" spans="1:1" x14ac:dyDescent="0.4">
      <c r="A238" s="76"/>
    </row>
    <row r="287" spans="1:1" x14ac:dyDescent="0.4">
      <c r="A287" s="76"/>
    </row>
    <row r="314" spans="1:1" x14ac:dyDescent="0.4">
      <c r="A314" s="74"/>
    </row>
    <row r="364" spans="1:1" x14ac:dyDescent="0.4">
      <c r="A364" s="76"/>
    </row>
    <row r="388" spans="1:1" x14ac:dyDescent="0.4">
      <c r="A388" s="74"/>
    </row>
    <row r="416" spans="1:1" x14ac:dyDescent="0.4">
      <c r="A416" s="74"/>
    </row>
    <row r="444" spans="1:1" x14ac:dyDescent="0.4">
      <c r="A444" s="74"/>
    </row>
    <row r="468" spans="1:1" x14ac:dyDescent="0.4">
      <c r="A468" s="74"/>
    </row>
    <row r="497" spans="1:1" x14ac:dyDescent="0.4">
      <c r="A497" s="74"/>
    </row>
    <row r="526" spans="1:1" x14ac:dyDescent="0.4">
      <c r="A526" s="74"/>
    </row>
    <row r="575" spans="1:1" x14ac:dyDescent="0.4">
      <c r="A575" s="76"/>
    </row>
    <row r="606" spans="1:1" x14ac:dyDescent="0.4">
      <c r="A606" s="76"/>
    </row>
    <row r="650" spans="1:1" x14ac:dyDescent="0.4">
      <c r="A650" s="76"/>
    </row>
    <row r="686" spans="1:1" x14ac:dyDescent="0.4">
      <c r="A686" s="74"/>
    </row>
    <row r="725" spans="1:1" x14ac:dyDescent="0.4">
      <c r="A725" s="76"/>
    </row>
    <row r="754" spans="1:1" x14ac:dyDescent="0.4">
      <c r="A754" s="76"/>
    </row>
    <row r="793" spans="1:1" x14ac:dyDescent="0.4">
      <c r="A793" s="76"/>
    </row>
    <row r="832" spans="1:1" x14ac:dyDescent="0.4">
      <c r="A832" s="76"/>
    </row>
    <row r="860" spans="1:1" x14ac:dyDescent="0.4">
      <c r="A860" s="76"/>
    </row>
    <row r="900" spans="1:1" x14ac:dyDescent="0.4">
      <c r="A900" s="76"/>
    </row>
    <row r="940" spans="1:1" x14ac:dyDescent="0.4">
      <c r="A940" s="76"/>
    </row>
    <row r="969" spans="1:1" x14ac:dyDescent="0.4">
      <c r="A969" s="76"/>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3"/>
  <pageMargins left="0.7" right="0.7" top="0.75" bottom="0.75" header="0.3" footer="0.3"/>
  <pageSetup paperSize="9"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SheetLayoutView="100" workbookViewId="0">
      <selection activeCell="F61" sqref="F61"/>
    </sheetView>
  </sheetViews>
  <sheetFormatPr defaultColWidth="4" defaultRowHeight="14.25" x14ac:dyDescent="0.4"/>
  <cols>
    <col min="1" max="1" width="1.25" style="77" customWidth="1"/>
    <col min="2" max="34" width="3.5" style="77" customWidth="1"/>
    <col min="35" max="16384" width="4" style="77"/>
  </cols>
  <sheetData>
    <row r="2" spans="1:37" x14ac:dyDescent="0.4">
      <c r="A2" s="77" t="s">
        <v>184</v>
      </c>
    </row>
    <row r="3" spans="1:37" ht="6.75" customHeight="1" x14ac:dyDescent="0.4"/>
    <row r="4" spans="1:37" x14ac:dyDescent="0.4">
      <c r="B4" s="77" t="s">
        <v>185</v>
      </c>
    </row>
    <row r="5" spans="1:37" ht="7.5" customHeight="1" x14ac:dyDescent="0.4"/>
    <row r="6" spans="1:37" s="78" customFormat="1" ht="24" customHeight="1" x14ac:dyDescent="0.4">
      <c r="F6" s="79" t="s">
        <v>186</v>
      </c>
      <c r="G6" s="80"/>
      <c r="H6" s="80"/>
      <c r="I6" s="80"/>
      <c r="J6" s="80"/>
      <c r="K6" s="80"/>
      <c r="L6" s="81"/>
      <c r="M6" s="1041"/>
      <c r="N6" s="1042"/>
      <c r="O6" s="1042"/>
      <c r="P6" s="1042"/>
      <c r="Q6" s="1042"/>
      <c r="R6" s="1042"/>
      <c r="S6" s="1042"/>
      <c r="T6" s="1042"/>
      <c r="U6" s="1042"/>
      <c r="V6" s="1042"/>
      <c r="W6" s="1042"/>
      <c r="X6" s="1042"/>
      <c r="Y6" s="1043"/>
      <c r="AA6" s="78" t="s">
        <v>187</v>
      </c>
    </row>
    <row r="7" spans="1:37" ht="21.75" customHeight="1" x14ac:dyDescent="0.4"/>
    <row r="8" spans="1:37" x14ac:dyDescent="0.4">
      <c r="B8" s="82"/>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4"/>
    </row>
    <row r="9" spans="1:37" x14ac:dyDescent="0.4">
      <c r="B9" s="85"/>
      <c r="AK9" s="86"/>
    </row>
    <row r="10" spans="1:37" x14ac:dyDescent="0.4">
      <c r="B10" s="85"/>
      <c r="AK10" s="86"/>
    </row>
    <row r="11" spans="1:37" x14ac:dyDescent="0.4">
      <c r="B11" s="85"/>
      <c r="D11" s="82"/>
      <c r="E11" s="83"/>
      <c r="F11" s="83"/>
      <c r="G11" s="83"/>
      <c r="H11" s="83"/>
      <c r="I11" s="82"/>
      <c r="J11" s="83"/>
      <c r="K11" s="83"/>
      <c r="L11" s="84"/>
      <c r="M11" s="83"/>
      <c r="N11" s="83"/>
      <c r="O11" s="83"/>
      <c r="P11" s="84"/>
      <c r="Q11" s="82"/>
      <c r="R11" s="83"/>
      <c r="S11" s="83"/>
      <c r="T11" s="84"/>
      <c r="U11" s="82"/>
      <c r="V11" s="83"/>
      <c r="W11" s="83"/>
      <c r="X11" s="83"/>
      <c r="Y11" s="83"/>
      <c r="Z11" s="84"/>
      <c r="AA11" s="1044" t="s">
        <v>188</v>
      </c>
      <c r="AB11" s="1045"/>
      <c r="AC11" s="1045"/>
      <c r="AD11" s="1045"/>
      <c r="AE11" s="1045"/>
      <c r="AF11" s="1045"/>
      <c r="AG11" s="1045"/>
      <c r="AH11" s="1045"/>
      <c r="AI11" s="1046"/>
      <c r="AK11" s="86"/>
    </row>
    <row r="12" spans="1:37" x14ac:dyDescent="0.4">
      <c r="B12" s="85"/>
      <c r="D12" s="85"/>
      <c r="I12" s="85" t="s">
        <v>189</v>
      </c>
      <c r="L12" s="86"/>
      <c r="M12" s="77" t="s">
        <v>190</v>
      </c>
      <c r="P12" s="86"/>
      <c r="Q12" s="85" t="s">
        <v>191</v>
      </c>
      <c r="T12" s="86"/>
      <c r="U12" s="85" t="s">
        <v>192</v>
      </c>
      <c r="Y12" s="77" t="s">
        <v>193</v>
      </c>
      <c r="AA12" s="1047"/>
      <c r="AB12" s="1048"/>
      <c r="AC12" s="1048"/>
      <c r="AD12" s="1048"/>
      <c r="AE12" s="1048"/>
      <c r="AF12" s="1048"/>
      <c r="AG12" s="1048"/>
      <c r="AH12" s="1048"/>
      <c r="AI12" s="1049"/>
      <c r="AK12" s="86"/>
    </row>
    <row r="13" spans="1:37" ht="6.75" customHeight="1" x14ac:dyDescent="0.4">
      <c r="B13" s="85"/>
      <c r="D13" s="85"/>
      <c r="I13" s="85"/>
      <c r="L13" s="86"/>
      <c r="P13" s="86"/>
      <c r="Q13" s="85"/>
      <c r="T13" s="86"/>
      <c r="U13" s="85"/>
      <c r="Z13" s="86"/>
      <c r="AA13" s="87"/>
      <c r="AB13" s="88"/>
      <c r="AC13" s="88"/>
      <c r="AD13" s="88"/>
      <c r="AE13" s="1050" t="s">
        <v>194</v>
      </c>
      <c r="AF13" s="1050"/>
      <c r="AG13" s="1050"/>
      <c r="AH13" s="1050"/>
      <c r="AI13" s="89"/>
      <c r="AK13" s="86"/>
    </row>
    <row r="14" spans="1:37" x14ac:dyDescent="0.4">
      <c r="B14" s="85"/>
      <c r="D14" s="85"/>
      <c r="I14" s="85"/>
      <c r="K14" s="77" t="s">
        <v>193</v>
      </c>
      <c r="L14" s="86"/>
      <c r="O14" s="77" t="s">
        <v>193</v>
      </c>
      <c r="P14" s="86"/>
      <c r="Q14" s="85"/>
      <c r="S14" s="77" t="s">
        <v>193</v>
      </c>
      <c r="T14" s="86"/>
      <c r="U14" s="85" t="s">
        <v>195</v>
      </c>
      <c r="Z14" s="86"/>
      <c r="AA14" s="85"/>
      <c r="AE14" s="1051"/>
      <c r="AF14" s="1051"/>
      <c r="AG14" s="1051"/>
      <c r="AH14" s="1051"/>
      <c r="AI14" s="86"/>
      <c r="AK14" s="86"/>
    </row>
    <row r="15" spans="1:37" x14ac:dyDescent="0.4">
      <c r="B15" s="85"/>
      <c r="D15" s="85"/>
      <c r="I15" s="90"/>
      <c r="J15" s="91"/>
      <c r="K15" s="91"/>
      <c r="L15" s="92"/>
      <c r="M15" s="91"/>
      <c r="N15" s="91"/>
      <c r="O15" s="91"/>
      <c r="P15" s="92"/>
      <c r="Q15" s="90"/>
      <c r="R15" s="91"/>
      <c r="S15" s="91"/>
      <c r="T15" s="92"/>
      <c r="U15" s="90"/>
      <c r="V15" s="91"/>
      <c r="W15" s="91"/>
      <c r="X15" s="91"/>
      <c r="Y15" s="91"/>
      <c r="Z15" s="92"/>
      <c r="AE15" s="1051"/>
      <c r="AF15" s="1051"/>
      <c r="AG15" s="1051"/>
      <c r="AH15" s="1051"/>
      <c r="AK15" s="86"/>
    </row>
    <row r="16" spans="1:37" x14ac:dyDescent="0.4">
      <c r="B16" s="85"/>
      <c r="D16" s="85"/>
      <c r="L16" s="86"/>
      <c r="AE16" s="1051"/>
      <c r="AF16" s="1051"/>
      <c r="AG16" s="1051"/>
      <c r="AH16" s="1051"/>
      <c r="AK16" s="86"/>
    </row>
    <row r="17" spans="2:37" x14ac:dyDescent="0.4">
      <c r="B17" s="85"/>
      <c r="D17" s="85"/>
      <c r="L17" s="86"/>
      <c r="AE17" s="1051"/>
      <c r="AF17" s="1051"/>
      <c r="AG17" s="1051"/>
      <c r="AH17" s="1051"/>
      <c r="AI17" s="86"/>
      <c r="AK17" s="86"/>
    </row>
    <row r="18" spans="2:37" x14ac:dyDescent="0.4">
      <c r="B18" s="85"/>
      <c r="D18" s="85"/>
      <c r="L18" s="86"/>
      <c r="AE18" s="1052"/>
      <c r="AF18" s="1052"/>
      <c r="AG18" s="1052"/>
      <c r="AH18" s="1052"/>
      <c r="AI18" s="86"/>
      <c r="AK18" s="86"/>
    </row>
    <row r="19" spans="2:37" x14ac:dyDescent="0.4">
      <c r="B19" s="85"/>
      <c r="D19" s="85"/>
      <c r="L19" s="86"/>
      <c r="M19" s="83"/>
      <c r="N19" s="83"/>
      <c r="O19" s="83"/>
      <c r="P19" s="83"/>
      <c r="Q19" s="83"/>
      <c r="R19" s="83"/>
      <c r="S19" s="83"/>
      <c r="T19" s="83"/>
      <c r="U19" s="83"/>
      <c r="V19" s="83"/>
      <c r="W19" s="84"/>
      <c r="X19" s="82"/>
      <c r="Y19" s="83"/>
      <c r="Z19" s="84"/>
      <c r="AD19" s="82"/>
      <c r="AE19" s="83"/>
      <c r="AF19" s="83"/>
      <c r="AG19" s="83"/>
      <c r="AH19" s="83"/>
      <c r="AI19" s="84"/>
      <c r="AK19" s="86"/>
    </row>
    <row r="20" spans="2:37" x14ac:dyDescent="0.4">
      <c r="B20" s="85"/>
      <c r="D20" s="85"/>
      <c r="E20" s="77" t="s">
        <v>196</v>
      </c>
      <c r="J20" s="93" t="s">
        <v>193</v>
      </c>
      <c r="L20" s="86"/>
      <c r="W20" s="86"/>
      <c r="X20" s="85"/>
      <c r="Z20" s="86"/>
      <c r="AD20" s="85"/>
      <c r="AI20" s="86"/>
      <c r="AK20" s="86"/>
    </row>
    <row r="21" spans="2:37" ht="6.75" customHeight="1" x14ac:dyDescent="0.4">
      <c r="B21" s="85"/>
      <c r="D21" s="85"/>
      <c r="J21" s="93"/>
      <c r="L21" s="86"/>
      <c r="W21" s="86"/>
      <c r="X21" s="85"/>
      <c r="Z21" s="86"/>
      <c r="AD21" s="85"/>
      <c r="AI21" s="86"/>
      <c r="AK21" s="86"/>
    </row>
    <row r="22" spans="2:37" x14ac:dyDescent="0.4">
      <c r="B22" s="85"/>
      <c r="D22" s="85"/>
      <c r="E22" s="77" t="s">
        <v>197</v>
      </c>
      <c r="L22" s="86"/>
      <c r="W22" s="86"/>
      <c r="X22" s="85" t="s">
        <v>198</v>
      </c>
      <c r="Z22" s="86"/>
      <c r="AD22" s="85"/>
      <c r="AI22" s="86"/>
      <c r="AK22" s="86"/>
    </row>
    <row r="23" spans="2:37" x14ac:dyDescent="0.4">
      <c r="B23" s="85"/>
      <c r="D23" s="85"/>
      <c r="L23" s="86"/>
      <c r="O23" s="77" t="s">
        <v>199</v>
      </c>
      <c r="R23" s="93" t="s">
        <v>193</v>
      </c>
      <c r="W23" s="86"/>
      <c r="X23" s="85"/>
      <c r="Z23" s="86" t="s">
        <v>193</v>
      </c>
      <c r="AD23" s="85"/>
      <c r="AE23" s="77" t="s">
        <v>200</v>
      </c>
      <c r="AH23" s="93" t="s">
        <v>193</v>
      </c>
      <c r="AI23" s="86"/>
      <c r="AK23" s="86"/>
    </row>
    <row r="24" spans="2:37" x14ac:dyDescent="0.4">
      <c r="B24" s="85"/>
      <c r="D24" s="85"/>
      <c r="L24" s="86"/>
      <c r="W24" s="86"/>
      <c r="X24" s="85"/>
      <c r="Z24" s="86"/>
      <c r="AD24" s="85"/>
      <c r="AI24" s="86"/>
      <c r="AK24" s="86"/>
    </row>
    <row r="25" spans="2:37" ht="6.75" customHeight="1" x14ac:dyDescent="0.4">
      <c r="B25" s="85"/>
      <c r="D25" s="85"/>
      <c r="L25" s="86"/>
      <c r="W25" s="86"/>
      <c r="X25" s="85"/>
      <c r="Z25" s="86"/>
      <c r="AD25" s="85"/>
      <c r="AI25" s="86"/>
      <c r="AK25" s="86"/>
    </row>
    <row r="26" spans="2:37" x14ac:dyDescent="0.4">
      <c r="B26" s="85"/>
      <c r="D26" s="85"/>
      <c r="L26" s="86"/>
      <c r="W26" s="86"/>
      <c r="X26" s="85"/>
      <c r="Z26" s="86"/>
      <c r="AD26" s="85"/>
      <c r="AI26" s="86"/>
      <c r="AK26" s="86"/>
    </row>
    <row r="27" spans="2:37" x14ac:dyDescent="0.4">
      <c r="B27" s="85"/>
      <c r="D27" s="90"/>
      <c r="E27" s="91"/>
      <c r="F27" s="91"/>
      <c r="G27" s="91"/>
      <c r="H27" s="91"/>
      <c r="I27" s="91"/>
      <c r="J27" s="91"/>
      <c r="K27" s="91"/>
      <c r="L27" s="92"/>
      <c r="M27" s="91"/>
      <c r="N27" s="91"/>
      <c r="O27" s="91"/>
      <c r="P27" s="91"/>
      <c r="Q27" s="91"/>
      <c r="R27" s="91"/>
      <c r="S27" s="91"/>
      <c r="T27" s="91"/>
      <c r="U27" s="91"/>
      <c r="V27" s="91"/>
      <c r="W27" s="92"/>
      <c r="X27" s="90"/>
      <c r="Y27" s="91"/>
      <c r="Z27" s="92"/>
      <c r="AA27" s="91"/>
      <c r="AB27" s="91"/>
      <c r="AC27" s="91"/>
      <c r="AD27" s="90"/>
      <c r="AE27" s="91"/>
      <c r="AF27" s="91"/>
      <c r="AG27" s="91"/>
      <c r="AH27" s="91"/>
      <c r="AI27" s="92"/>
      <c r="AK27" s="86"/>
    </row>
    <row r="28" spans="2:37" x14ac:dyDescent="0.4">
      <c r="B28" s="85"/>
      <c r="AK28" s="86"/>
    </row>
    <row r="29" spans="2:37" x14ac:dyDescent="0.4">
      <c r="B29" s="85"/>
      <c r="AK29" s="86"/>
    </row>
    <row r="30" spans="2:37" x14ac:dyDescent="0.4">
      <c r="B30" s="90"/>
      <c r="C30" s="91"/>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2"/>
    </row>
    <row r="32" spans="2:37" s="95" customFormat="1" x14ac:dyDescent="0.15">
      <c r="B32" s="94" t="s">
        <v>201</v>
      </c>
    </row>
    <row r="33" spans="2:2" s="95" customFormat="1" x14ac:dyDescent="0.15">
      <c r="B33" s="94" t="s">
        <v>202</v>
      </c>
    </row>
    <row r="122" spans="1:1" x14ac:dyDescent="0.4">
      <c r="A122" s="91"/>
    </row>
    <row r="158" spans="1:1" x14ac:dyDescent="0.4">
      <c r="A158" s="90"/>
    </row>
    <row r="209" spans="1:1" x14ac:dyDescent="0.4">
      <c r="A209" s="90"/>
    </row>
    <row r="258" spans="1:1" x14ac:dyDescent="0.4">
      <c r="A258" s="90"/>
    </row>
    <row r="285" spans="1:1" x14ac:dyDescent="0.4">
      <c r="A285" s="91"/>
    </row>
    <row r="335" spans="1:1" x14ac:dyDescent="0.4">
      <c r="A335" s="90"/>
    </row>
    <row r="359" spans="1:1" x14ac:dyDescent="0.4">
      <c r="A359" s="91"/>
    </row>
    <row r="387" spans="1:1" x14ac:dyDescent="0.4">
      <c r="A387" s="91"/>
    </row>
    <row r="415" spans="1:1" x14ac:dyDescent="0.4">
      <c r="A415" s="91"/>
    </row>
    <row r="439" spans="1:1" x14ac:dyDescent="0.4">
      <c r="A439" s="91"/>
    </row>
    <row r="468" spans="1:1" x14ac:dyDescent="0.4">
      <c r="A468" s="91"/>
    </row>
    <row r="497" spans="1:1" x14ac:dyDescent="0.4">
      <c r="A497" s="91"/>
    </row>
    <row r="546" spans="1:1" x14ac:dyDescent="0.4">
      <c r="A546" s="90"/>
    </row>
    <row r="577" spans="1:1" x14ac:dyDescent="0.4">
      <c r="A577" s="90"/>
    </row>
    <row r="621" spans="1:1" x14ac:dyDescent="0.4">
      <c r="A621" s="90"/>
    </row>
    <row r="657" spans="1:1" x14ac:dyDescent="0.4">
      <c r="A657" s="91"/>
    </row>
    <row r="696" spans="1:1" x14ac:dyDescent="0.4">
      <c r="A696" s="90"/>
    </row>
    <row r="725" spans="1:1" x14ac:dyDescent="0.4">
      <c r="A725" s="90"/>
    </row>
    <row r="764" spans="1:1" x14ac:dyDescent="0.4">
      <c r="A764" s="90"/>
    </row>
    <row r="803" spans="1:1" x14ac:dyDescent="0.4">
      <c r="A803" s="90"/>
    </row>
    <row r="831" spans="1:1" x14ac:dyDescent="0.4">
      <c r="A831" s="90"/>
    </row>
    <row r="871" spans="1:1" x14ac:dyDescent="0.4">
      <c r="A871" s="90"/>
    </row>
    <row r="911" spans="1:1" x14ac:dyDescent="0.4">
      <c r="A911" s="90"/>
    </row>
    <row r="940" spans="1:1" x14ac:dyDescent="0.4">
      <c r="A940" s="90"/>
    </row>
  </sheetData>
  <mergeCells count="3">
    <mergeCell ref="M6:Y6"/>
    <mergeCell ref="AA11:AI12"/>
    <mergeCell ref="AE13:AH18"/>
  </mergeCells>
  <phoneticPr fontId="3"/>
  <pageMargins left="0.7" right="0.7" top="0.75" bottom="0.75" header="0.3" footer="0.3"/>
  <pageSetup paperSize="9" scale="6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topLeftCell="C3" zoomScaleNormal="100" zoomScaleSheetLayoutView="70" workbookViewId="0">
      <selection activeCell="F61" sqref="F61"/>
    </sheetView>
  </sheetViews>
  <sheetFormatPr defaultRowHeight="13.5" x14ac:dyDescent="0.15"/>
  <cols>
    <col min="1" max="1" width="1.5" style="20" customWidth="1"/>
    <col min="2" max="2" width="10" style="20" customWidth="1"/>
    <col min="3" max="3" width="6.75" style="20" customWidth="1"/>
    <col min="4" max="4" width="10" style="20" customWidth="1"/>
    <col min="5" max="32" width="3.875" style="20" customWidth="1"/>
    <col min="33" max="35" width="9" style="20" customWidth="1"/>
    <col min="36" max="36" width="2.5" style="20" customWidth="1"/>
    <col min="37" max="37" width="9" style="20" customWidth="1"/>
    <col min="38" max="16384" width="9" style="20"/>
  </cols>
  <sheetData>
    <row r="2" spans="2:37" x14ac:dyDescent="0.15">
      <c r="B2" s="96" t="s">
        <v>203</v>
      </c>
    </row>
    <row r="3" spans="2:37" x14ac:dyDescent="0.15">
      <c r="B3" s="97"/>
    </row>
    <row r="4" spans="2:37" ht="13.5" customHeight="1" x14ac:dyDescent="0.15">
      <c r="B4" s="96" t="s">
        <v>204</v>
      </c>
      <c r="X4" s="98" t="s">
        <v>205</v>
      </c>
    </row>
    <row r="5" spans="2:37" ht="6.75" customHeight="1" x14ac:dyDescent="0.15">
      <c r="B5" s="96"/>
      <c r="W5" s="98"/>
      <c r="AJ5" s="99"/>
      <c r="AK5" s="99"/>
    </row>
    <row r="6" spans="2:37" ht="13.5" customHeight="1" x14ac:dyDescent="0.15">
      <c r="X6" s="96" t="s">
        <v>206</v>
      </c>
      <c r="AJ6" s="99"/>
      <c r="AK6" s="99"/>
    </row>
    <row r="7" spans="2:37" ht="6.75" customHeight="1" x14ac:dyDescent="0.15">
      <c r="W7" s="96"/>
      <c r="AJ7" s="99"/>
      <c r="AK7" s="99"/>
    </row>
    <row r="8" spans="2:37" ht="14.25" customHeight="1" x14ac:dyDescent="0.15">
      <c r="B8" s="96" t="s">
        <v>207</v>
      </c>
      <c r="AB8" s="96" t="s">
        <v>208</v>
      </c>
      <c r="AJ8" s="99"/>
      <c r="AK8" s="99"/>
    </row>
    <row r="9" spans="2:37" ht="14.25" customHeight="1" x14ac:dyDescent="0.15">
      <c r="B9" s="97"/>
      <c r="AJ9" s="99"/>
      <c r="AK9" s="99"/>
    </row>
    <row r="10" spans="2:37" ht="18" customHeight="1" x14ac:dyDescent="0.15">
      <c r="B10" s="1053" t="s">
        <v>209</v>
      </c>
      <c r="C10" s="1053" t="s">
        <v>210</v>
      </c>
      <c r="D10" s="1053" t="s">
        <v>211</v>
      </c>
      <c r="E10" s="1059" t="s">
        <v>212</v>
      </c>
      <c r="F10" s="1060"/>
      <c r="G10" s="1060"/>
      <c r="H10" s="1060"/>
      <c r="I10" s="1060"/>
      <c r="J10" s="1060"/>
      <c r="K10" s="1061"/>
      <c r="L10" s="1059" t="s">
        <v>213</v>
      </c>
      <c r="M10" s="1060"/>
      <c r="N10" s="1060"/>
      <c r="O10" s="1060"/>
      <c r="P10" s="1060"/>
      <c r="Q10" s="1060"/>
      <c r="R10" s="1061"/>
      <c r="S10" s="1059" t="s">
        <v>214</v>
      </c>
      <c r="T10" s="1060"/>
      <c r="U10" s="1060"/>
      <c r="V10" s="1060"/>
      <c r="W10" s="1060"/>
      <c r="X10" s="1060"/>
      <c r="Y10" s="1061"/>
      <c r="Z10" s="1059" t="s">
        <v>215</v>
      </c>
      <c r="AA10" s="1060"/>
      <c r="AB10" s="1060"/>
      <c r="AC10" s="1060"/>
      <c r="AD10" s="1060"/>
      <c r="AE10" s="1060"/>
      <c r="AF10" s="1064"/>
      <c r="AG10" s="1065" t="s">
        <v>216</v>
      </c>
      <c r="AH10" s="1053" t="s">
        <v>217</v>
      </c>
      <c r="AI10" s="1053" t="s">
        <v>218</v>
      </c>
      <c r="AJ10" s="99"/>
      <c r="AK10" s="99"/>
    </row>
    <row r="11" spans="2:37" ht="18" customHeight="1" x14ac:dyDescent="0.15">
      <c r="B11" s="1057"/>
      <c r="C11" s="1057"/>
      <c r="D11" s="1057"/>
      <c r="E11" s="100">
        <v>1</v>
      </c>
      <c r="F11" s="100">
        <v>2</v>
      </c>
      <c r="G11" s="100">
        <v>3</v>
      </c>
      <c r="H11" s="100">
        <v>4</v>
      </c>
      <c r="I11" s="100">
        <v>5</v>
      </c>
      <c r="J11" s="100">
        <v>6</v>
      </c>
      <c r="K11" s="100">
        <v>7</v>
      </c>
      <c r="L11" s="100">
        <v>8</v>
      </c>
      <c r="M11" s="100">
        <v>9</v>
      </c>
      <c r="N11" s="100">
        <v>10</v>
      </c>
      <c r="O11" s="100">
        <v>11</v>
      </c>
      <c r="P11" s="100">
        <v>12</v>
      </c>
      <c r="Q11" s="100">
        <v>13</v>
      </c>
      <c r="R11" s="100">
        <v>14</v>
      </c>
      <c r="S11" s="100">
        <v>15</v>
      </c>
      <c r="T11" s="100">
        <v>16</v>
      </c>
      <c r="U11" s="100">
        <v>17</v>
      </c>
      <c r="V11" s="100">
        <v>18</v>
      </c>
      <c r="W11" s="100">
        <v>19</v>
      </c>
      <c r="X11" s="100">
        <v>20</v>
      </c>
      <c r="Y11" s="100">
        <v>21</v>
      </c>
      <c r="Z11" s="100">
        <v>22</v>
      </c>
      <c r="AA11" s="100">
        <v>23</v>
      </c>
      <c r="AB11" s="100">
        <v>24</v>
      </c>
      <c r="AC11" s="100">
        <v>25</v>
      </c>
      <c r="AD11" s="100">
        <v>26</v>
      </c>
      <c r="AE11" s="100">
        <v>27</v>
      </c>
      <c r="AF11" s="101">
        <v>28</v>
      </c>
      <c r="AG11" s="1066"/>
      <c r="AH11" s="1054"/>
      <c r="AI11" s="1054"/>
      <c r="AJ11" s="99"/>
      <c r="AK11" s="99"/>
    </row>
    <row r="12" spans="2:37" ht="18" customHeight="1" x14ac:dyDescent="0.15">
      <c r="B12" s="1058"/>
      <c r="C12" s="1058"/>
      <c r="D12" s="1058"/>
      <c r="E12" s="100" t="s">
        <v>219</v>
      </c>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3"/>
      <c r="AG12" s="1067"/>
      <c r="AH12" s="1055"/>
      <c r="AI12" s="1055"/>
      <c r="AJ12" s="99"/>
      <c r="AK12" s="99"/>
    </row>
    <row r="13" spans="2:37" ht="18" customHeight="1" x14ac:dyDescent="0.15">
      <c r="B13" s="1056" t="s">
        <v>220</v>
      </c>
      <c r="C13" s="1056"/>
      <c r="D13" s="1056"/>
      <c r="E13" s="104" t="s">
        <v>221</v>
      </c>
      <c r="F13" s="104" t="s">
        <v>221</v>
      </c>
      <c r="G13" s="104" t="s">
        <v>222</v>
      </c>
      <c r="H13" s="104" t="s">
        <v>223</v>
      </c>
      <c r="I13" s="104" t="s">
        <v>224</v>
      </c>
      <c r="J13" s="104" t="s">
        <v>221</v>
      </c>
      <c r="K13" s="104" t="s">
        <v>224</v>
      </c>
      <c r="L13" s="105"/>
      <c r="M13" s="105"/>
      <c r="N13" s="105"/>
      <c r="O13" s="105"/>
      <c r="P13" s="105"/>
      <c r="Q13" s="105"/>
      <c r="R13" s="105"/>
      <c r="S13" s="105"/>
      <c r="T13" s="105"/>
      <c r="U13" s="105"/>
      <c r="V13" s="105"/>
      <c r="W13" s="105"/>
      <c r="X13" s="105"/>
      <c r="Y13" s="105"/>
      <c r="Z13" s="105"/>
      <c r="AA13" s="105"/>
      <c r="AB13" s="105"/>
      <c r="AC13" s="105"/>
      <c r="AD13" s="105"/>
      <c r="AE13" s="105"/>
      <c r="AF13" s="106"/>
      <c r="AG13" s="107"/>
      <c r="AH13" s="108"/>
      <c r="AI13" s="108"/>
    </row>
    <row r="14" spans="2:37" ht="18" customHeight="1" x14ac:dyDescent="0.15">
      <c r="B14" s="1056" t="s">
        <v>225</v>
      </c>
      <c r="C14" s="1056"/>
      <c r="D14" s="1056"/>
      <c r="E14" s="104" t="s">
        <v>226</v>
      </c>
      <c r="F14" s="104" t="s">
        <v>226</v>
      </c>
      <c r="G14" s="104" t="s">
        <v>226</v>
      </c>
      <c r="H14" s="104" t="s">
        <v>227</v>
      </c>
      <c r="I14" s="104" t="s">
        <v>227</v>
      </c>
      <c r="J14" s="104" t="s">
        <v>228</v>
      </c>
      <c r="K14" s="104" t="s">
        <v>228</v>
      </c>
      <c r="L14" s="105"/>
      <c r="M14" s="105"/>
      <c r="N14" s="105"/>
      <c r="O14" s="105"/>
      <c r="P14" s="105"/>
      <c r="Q14" s="105"/>
      <c r="R14" s="105"/>
      <c r="S14" s="105"/>
      <c r="T14" s="105"/>
      <c r="U14" s="105"/>
      <c r="V14" s="105"/>
      <c r="W14" s="105"/>
      <c r="X14" s="105"/>
      <c r="Y14" s="105"/>
      <c r="Z14" s="105"/>
      <c r="AA14" s="105"/>
      <c r="AB14" s="105"/>
      <c r="AC14" s="105"/>
      <c r="AD14" s="105"/>
      <c r="AE14" s="105"/>
      <c r="AF14" s="106"/>
      <c r="AG14" s="107"/>
      <c r="AH14" s="108"/>
      <c r="AI14" s="108"/>
    </row>
    <row r="15" spans="2:37" ht="18" customHeight="1" x14ac:dyDescent="0.15">
      <c r="B15" s="108"/>
      <c r="C15" s="108"/>
      <c r="D15" s="108"/>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9"/>
      <c r="AG15" s="107"/>
      <c r="AH15" s="108"/>
      <c r="AI15" s="108"/>
    </row>
    <row r="16" spans="2:37" ht="18" customHeight="1" x14ac:dyDescent="0.15">
      <c r="B16" s="108"/>
      <c r="C16" s="108"/>
      <c r="D16" s="108"/>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9"/>
      <c r="AG16" s="107"/>
      <c r="AH16" s="108"/>
      <c r="AI16" s="108"/>
    </row>
    <row r="17" spans="2:37" ht="18" customHeight="1" x14ac:dyDescent="0.15">
      <c r="B17" s="108"/>
      <c r="C17" s="108"/>
      <c r="D17" s="108"/>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9"/>
      <c r="AG17" s="107"/>
      <c r="AH17" s="108"/>
      <c r="AI17" s="108"/>
    </row>
    <row r="18" spans="2:37" ht="18" customHeight="1" x14ac:dyDescent="0.15">
      <c r="B18" s="108"/>
      <c r="C18" s="108"/>
      <c r="D18" s="108"/>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9"/>
      <c r="AG18" s="107"/>
      <c r="AH18" s="108"/>
      <c r="AI18" s="108"/>
    </row>
    <row r="19" spans="2:37" ht="18" customHeight="1" x14ac:dyDescent="0.15">
      <c r="B19" s="108"/>
      <c r="C19" s="108"/>
      <c r="D19" s="108"/>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9"/>
      <c r="AG19" s="107"/>
      <c r="AH19" s="108"/>
      <c r="AI19" s="108"/>
    </row>
    <row r="20" spans="2:37" ht="18" customHeight="1" x14ac:dyDescent="0.15">
      <c r="B20" s="108"/>
      <c r="C20" s="108"/>
      <c r="D20" s="108"/>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9"/>
      <c r="AG20" s="107"/>
      <c r="AH20" s="108"/>
      <c r="AI20" s="108"/>
    </row>
    <row r="21" spans="2:37" ht="18" customHeight="1" x14ac:dyDescent="0.15">
      <c r="B21" s="108"/>
      <c r="C21" s="108"/>
      <c r="D21" s="108"/>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9"/>
      <c r="AG21" s="107"/>
      <c r="AH21" s="108"/>
      <c r="AI21" s="108"/>
    </row>
    <row r="22" spans="2:37" ht="18" customHeight="1" x14ac:dyDescent="0.15">
      <c r="B22" s="108"/>
      <c r="C22" s="108"/>
      <c r="D22" s="108"/>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7"/>
      <c r="AH22" s="108"/>
      <c r="AI22" s="108"/>
    </row>
    <row r="23" spans="2:37" ht="18" customHeight="1" x14ac:dyDescent="0.15">
      <c r="B23" s="108"/>
      <c r="C23" s="108"/>
      <c r="D23" s="108"/>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7"/>
      <c r="AH23" s="108"/>
      <c r="AI23" s="108"/>
    </row>
    <row r="24" spans="2:37" ht="18" customHeight="1" thickBot="1" x14ac:dyDescent="0.2">
      <c r="B24" s="110"/>
      <c r="D24" s="110"/>
      <c r="E24" s="111"/>
      <c r="F24" s="111"/>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07"/>
      <c r="AH24" s="108"/>
      <c r="AI24" s="108"/>
    </row>
    <row r="25" spans="2:37" ht="18" customHeight="1" thickTop="1" x14ac:dyDescent="0.15">
      <c r="B25" s="1062" t="s">
        <v>229</v>
      </c>
      <c r="C25" s="1063" t="s">
        <v>230</v>
      </c>
      <c r="D25" s="1063"/>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I25" s="113"/>
    </row>
    <row r="26" spans="2:37" ht="30" customHeight="1" x14ac:dyDescent="0.15">
      <c r="B26" s="1056"/>
      <c r="C26" s="1056" t="s">
        <v>231</v>
      </c>
      <c r="D26" s="1056"/>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I26" s="24"/>
    </row>
    <row r="27" spans="2:37" ht="8.25" customHeight="1" x14ac:dyDescent="0.15">
      <c r="B27" s="115"/>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I27" s="24"/>
    </row>
    <row r="28" spans="2:37" x14ac:dyDescent="0.15">
      <c r="B28" s="117" t="s">
        <v>232</v>
      </c>
      <c r="E28" s="118"/>
      <c r="AI28" s="119"/>
      <c r="AJ28" s="120"/>
      <c r="AK28" s="120"/>
    </row>
    <row r="29" spans="2:37" ht="6" customHeight="1" x14ac:dyDescent="0.15">
      <c r="B29" s="117"/>
      <c r="AI29" s="24"/>
    </row>
    <row r="30" spans="2:37" x14ac:dyDescent="0.15">
      <c r="B30" s="117" t="s">
        <v>233</v>
      </c>
      <c r="AI30" s="24"/>
    </row>
    <row r="31" spans="2:37" x14ac:dyDescent="0.15">
      <c r="B31" s="117" t="s">
        <v>234</v>
      </c>
      <c r="AI31" s="24"/>
    </row>
    <row r="32" spans="2:37" ht="6.75" customHeight="1" x14ac:dyDescent="0.15">
      <c r="B32" s="117"/>
      <c r="AI32" s="24"/>
    </row>
    <row r="33" spans="2:35" x14ac:dyDescent="0.15">
      <c r="B33" s="117" t="s">
        <v>235</v>
      </c>
      <c r="AI33" s="24"/>
    </row>
    <row r="34" spans="2:35" x14ac:dyDescent="0.15">
      <c r="B34" s="117" t="s">
        <v>234</v>
      </c>
      <c r="AI34" s="24"/>
    </row>
    <row r="35" spans="2:35" ht="6.75" customHeight="1" x14ac:dyDescent="0.15">
      <c r="B35" s="117"/>
      <c r="AI35" s="24"/>
    </row>
    <row r="36" spans="2:35" x14ac:dyDescent="0.15">
      <c r="B36" s="117" t="s">
        <v>236</v>
      </c>
      <c r="AI36" s="24"/>
    </row>
    <row r="37" spans="2:35" x14ac:dyDescent="0.15">
      <c r="B37" s="117" t="s">
        <v>234</v>
      </c>
      <c r="AI37" s="24"/>
    </row>
    <row r="38" spans="2:35" ht="6" customHeight="1" x14ac:dyDescent="0.15">
      <c r="B38" s="121"/>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122"/>
    </row>
    <row r="39" spans="2:35" ht="6" customHeight="1" x14ac:dyDescent="0.15">
      <c r="B39" s="96"/>
      <c r="C39" s="123"/>
    </row>
    <row r="40" spans="2:35" ht="6.75" customHeight="1" x14ac:dyDescent="0.15">
      <c r="B40" s="96"/>
    </row>
    <row r="41" spans="2:35" x14ac:dyDescent="0.15">
      <c r="B41" s="11" t="s">
        <v>237</v>
      </c>
    </row>
    <row r="42" spans="2:35" x14ac:dyDescent="0.15">
      <c r="B42" s="11" t="s">
        <v>238</v>
      </c>
    </row>
    <row r="43" spans="2:35" x14ac:dyDescent="0.15">
      <c r="B43" s="11" t="s">
        <v>239</v>
      </c>
    </row>
    <row r="44" spans="2:35" x14ac:dyDescent="0.15">
      <c r="B44" s="11" t="s">
        <v>240</v>
      </c>
    </row>
    <row r="45" spans="2:35" x14ac:dyDescent="0.15">
      <c r="B45" s="11" t="s">
        <v>241</v>
      </c>
    </row>
    <row r="46" spans="2:35" x14ac:dyDescent="0.15">
      <c r="B46" s="11" t="s">
        <v>242</v>
      </c>
    </row>
    <row r="47" spans="2:35" x14ac:dyDescent="0.15">
      <c r="B47" s="11" t="s">
        <v>243</v>
      </c>
    </row>
    <row r="48" spans="2:35" x14ac:dyDescent="0.15">
      <c r="B48" s="11" t="s">
        <v>244</v>
      </c>
    </row>
    <row r="49" spans="2:2" x14ac:dyDescent="0.15">
      <c r="B49" s="11" t="s">
        <v>245</v>
      </c>
    </row>
    <row r="50" spans="2:2" x14ac:dyDescent="0.15">
      <c r="B50" s="11" t="s">
        <v>246</v>
      </c>
    </row>
    <row r="51" spans="2:2" ht="14.25" x14ac:dyDescent="0.15">
      <c r="B51" s="124" t="s">
        <v>247</v>
      </c>
    </row>
    <row r="52" spans="2:2" x14ac:dyDescent="0.15">
      <c r="B52" s="11" t="s">
        <v>248</v>
      </c>
    </row>
    <row r="53" spans="2:2" x14ac:dyDescent="0.15">
      <c r="B53" s="11" t="s">
        <v>249</v>
      </c>
    </row>
    <row r="54" spans="2:2" x14ac:dyDescent="0.15">
      <c r="B54" s="11" t="s">
        <v>250</v>
      </c>
    </row>
    <row r="55" spans="2:2" x14ac:dyDescent="0.15">
      <c r="B55" s="11" t="s">
        <v>251</v>
      </c>
    </row>
    <row r="56" spans="2:2" x14ac:dyDescent="0.15">
      <c r="B56" s="11" t="s">
        <v>252</v>
      </c>
    </row>
    <row r="57" spans="2:2" x14ac:dyDescent="0.15">
      <c r="B57" s="11" t="s">
        <v>253</v>
      </c>
    </row>
    <row r="58" spans="2:2" x14ac:dyDescent="0.15">
      <c r="B58" s="11" t="s">
        <v>254</v>
      </c>
    </row>
    <row r="59" spans="2:2" x14ac:dyDescent="0.15">
      <c r="B59" s="11" t="s">
        <v>255</v>
      </c>
    </row>
    <row r="60" spans="2:2" x14ac:dyDescent="0.15">
      <c r="B60" s="11" t="s">
        <v>256</v>
      </c>
    </row>
    <row r="61" spans="2:2" x14ac:dyDescent="0.15">
      <c r="B61" s="11" t="s">
        <v>257</v>
      </c>
    </row>
    <row r="62" spans="2:2" x14ac:dyDescent="0.15">
      <c r="B62" s="11"/>
    </row>
    <row r="63" spans="2:2" x14ac:dyDescent="0.15">
      <c r="B63" s="11"/>
    </row>
    <row r="64" spans="2:2" x14ac:dyDescent="0.15">
      <c r="B64" s="11"/>
    </row>
    <row r="65" spans="2:2" x14ac:dyDescent="0.15">
      <c r="B65" s="11"/>
    </row>
    <row r="66" spans="2:2" x14ac:dyDescent="0.15">
      <c r="B66" s="11"/>
    </row>
    <row r="67" spans="2:2" x14ac:dyDescent="0.15">
      <c r="B67" s="11"/>
    </row>
    <row r="68" spans="2:2" x14ac:dyDescent="0.15">
      <c r="B68" s="11"/>
    </row>
    <row r="69" spans="2:2" x14ac:dyDescent="0.15">
      <c r="B69" s="11"/>
    </row>
    <row r="70" spans="2:2" x14ac:dyDescent="0.15">
      <c r="B70" s="11"/>
    </row>
    <row r="71" spans="2:2" x14ac:dyDescent="0.15">
      <c r="B71" s="11"/>
    </row>
    <row r="72" spans="2:2" x14ac:dyDescent="0.15">
      <c r="B72" s="11"/>
    </row>
    <row r="73" spans="2:2" x14ac:dyDescent="0.15">
      <c r="B73" s="11"/>
    </row>
    <row r="74" spans="2:2" x14ac:dyDescent="0.15">
      <c r="B74" s="11"/>
    </row>
    <row r="75" spans="2:2" x14ac:dyDescent="0.15">
      <c r="B75" s="11"/>
    </row>
    <row r="76" spans="2:2" x14ac:dyDescent="0.15">
      <c r="B76" s="11"/>
    </row>
    <row r="77" spans="2:2" x14ac:dyDescent="0.15">
      <c r="B77" s="11"/>
    </row>
    <row r="78" spans="2:2" x14ac:dyDescent="0.15">
      <c r="B78" s="11"/>
    </row>
    <row r="79" spans="2:2" x14ac:dyDescent="0.15">
      <c r="B79" s="11"/>
    </row>
    <row r="80" spans="2:2" x14ac:dyDescent="0.15">
      <c r="B80" s="11"/>
    </row>
    <row r="81" spans="2:12" x14ac:dyDescent="0.15">
      <c r="B81" s="11"/>
    </row>
    <row r="82" spans="2:12" x14ac:dyDescent="0.15">
      <c r="B82" s="11"/>
      <c r="L82" s="125"/>
    </row>
    <row r="83" spans="2:12" x14ac:dyDescent="0.15">
      <c r="B83" s="11"/>
    </row>
    <row r="84" spans="2:12" x14ac:dyDescent="0.15">
      <c r="B84" s="11"/>
    </row>
    <row r="85" spans="2:12" x14ac:dyDescent="0.15">
      <c r="B85" s="11"/>
    </row>
    <row r="86" spans="2:12" x14ac:dyDescent="0.15">
      <c r="B86" s="11"/>
    </row>
    <row r="87" spans="2:12" x14ac:dyDescent="0.15">
      <c r="B87" s="11"/>
    </row>
    <row r="88" spans="2:12" x14ac:dyDescent="0.15">
      <c r="B88" s="11"/>
    </row>
    <row r="89" spans="2:12" x14ac:dyDescent="0.15">
      <c r="B89" s="1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3"/>
  <pageMargins left="0.7" right="0.7" top="0.75" bottom="0.75" header="0.3" footer="0.3"/>
  <pageSetup paperSize="9" scale="5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topLeftCell="A7" zoomScaleSheetLayoutView="55" workbookViewId="0">
      <selection activeCell="B61" sqref="B61:R61"/>
    </sheetView>
  </sheetViews>
  <sheetFormatPr defaultRowHeight="18.75" x14ac:dyDescent="0.4"/>
  <cols>
    <col min="1" max="1" width="1.625" style="126" customWidth="1"/>
    <col min="2" max="2" width="9.625" style="126" customWidth="1"/>
    <col min="3" max="3" width="8.625" style="126" customWidth="1"/>
    <col min="4" max="4" width="5.625" style="126" customWidth="1"/>
    <col min="5" max="6" width="15.625" style="126" customWidth="1"/>
    <col min="7" max="7" width="5.625" style="126" customWidth="1"/>
    <col min="8" max="8" width="16.625" style="126" customWidth="1"/>
    <col min="9" max="9" width="5.625" style="126" customWidth="1"/>
    <col min="10" max="10" width="15.625" style="126" customWidth="1"/>
    <col min="11" max="11" width="5.625" style="126" customWidth="1"/>
    <col min="12" max="12" width="3.125" style="126" customWidth="1"/>
    <col min="13" max="18" width="4.625" style="126" customWidth="1"/>
    <col min="19" max="19" width="1.625" style="126" customWidth="1"/>
    <col min="20" max="21" width="9" style="126" customWidth="1"/>
    <col min="22" max="22" width="18.5" style="126" bestFit="1" customWidth="1"/>
    <col min="23" max="23" width="29.875" style="126" bestFit="1" customWidth="1"/>
    <col min="24" max="24" width="30.375" style="126" bestFit="1" customWidth="1"/>
    <col min="25" max="25" width="9" style="126" customWidth="1"/>
    <col min="26" max="16384" width="9" style="126"/>
  </cols>
  <sheetData>
    <row r="1" spans="2:24" x14ac:dyDescent="0.4">
      <c r="B1" s="126" t="s">
        <v>258</v>
      </c>
      <c r="K1" s="127" t="s">
        <v>71</v>
      </c>
      <c r="L1" s="1068"/>
      <c r="M1" s="1068"/>
      <c r="N1" s="128" t="s">
        <v>72</v>
      </c>
      <c r="O1" s="129"/>
      <c r="P1" s="128" t="s">
        <v>73</v>
      </c>
      <c r="Q1" s="129"/>
      <c r="R1" s="128" t="s">
        <v>183</v>
      </c>
    </row>
    <row r="2" spans="2:24" ht="25.5" x14ac:dyDescent="0.4">
      <c r="B2" s="1069" t="s">
        <v>259</v>
      </c>
      <c r="C2" s="1069"/>
      <c r="D2" s="1069"/>
      <c r="E2" s="1069"/>
      <c r="F2" s="1069"/>
      <c r="G2" s="1069"/>
      <c r="H2" s="1069"/>
      <c r="I2" s="1069"/>
      <c r="J2" s="1069"/>
      <c r="K2" s="1069"/>
      <c r="L2" s="1069"/>
      <c r="M2" s="1069"/>
      <c r="N2" s="1069"/>
      <c r="O2" s="1069"/>
      <c r="P2" s="1069"/>
      <c r="Q2" s="1069"/>
      <c r="R2" s="1069"/>
    </row>
    <row r="3" spans="2:24" ht="7.5" customHeight="1" x14ac:dyDescent="0.4">
      <c r="B3" s="130"/>
      <c r="C3" s="130"/>
      <c r="D3" s="130"/>
      <c r="E3" s="130"/>
      <c r="F3" s="130"/>
      <c r="G3" s="130"/>
      <c r="H3" s="130"/>
      <c r="I3" s="130"/>
      <c r="J3" s="130"/>
      <c r="K3" s="130"/>
      <c r="L3" s="130"/>
      <c r="M3" s="130"/>
      <c r="N3" s="130"/>
      <c r="O3" s="130"/>
      <c r="P3" s="130"/>
      <c r="Q3" s="130"/>
      <c r="R3" s="130"/>
    </row>
    <row r="4" spans="2:24" ht="24.95" customHeight="1" x14ac:dyDescent="0.4">
      <c r="I4" s="127" t="s">
        <v>260</v>
      </c>
      <c r="J4" s="1070"/>
      <c r="K4" s="1070"/>
      <c r="L4" s="1070"/>
      <c r="M4" s="1070"/>
      <c r="N4" s="1070"/>
      <c r="O4" s="1070"/>
      <c r="P4" s="1070"/>
      <c r="Q4" s="1070"/>
      <c r="R4" s="1070"/>
    </row>
    <row r="5" spans="2:24" ht="24.95" customHeight="1" x14ac:dyDescent="0.4">
      <c r="I5" s="127" t="s">
        <v>169</v>
      </c>
      <c r="J5" s="1071"/>
      <c r="K5" s="1071"/>
      <c r="L5" s="1071"/>
      <c r="M5" s="1071"/>
      <c r="N5" s="1071"/>
      <c r="O5" s="1071"/>
      <c r="P5" s="1071"/>
      <c r="Q5" s="1071"/>
      <c r="R5" s="1071"/>
    </row>
    <row r="6" spans="2:24" ht="24.95" customHeight="1" x14ac:dyDescent="0.4">
      <c r="I6" s="127" t="s">
        <v>261</v>
      </c>
      <c r="J6" s="1071"/>
      <c r="K6" s="1071"/>
      <c r="L6" s="1071"/>
      <c r="M6" s="1071"/>
      <c r="N6" s="1071"/>
      <c r="O6" s="1071"/>
      <c r="P6" s="1071"/>
      <c r="Q6" s="1071"/>
      <c r="R6" s="1071"/>
    </row>
    <row r="7" spans="2:24" ht="9" customHeight="1" x14ac:dyDescent="0.4">
      <c r="I7" s="127"/>
      <c r="J7" s="131"/>
      <c r="K7" s="131"/>
      <c r="L7" s="131"/>
      <c r="M7" s="131"/>
      <c r="N7" s="131"/>
      <c r="O7" s="131"/>
      <c r="P7" s="131"/>
      <c r="Q7" s="131"/>
      <c r="R7" s="131"/>
    </row>
    <row r="8" spans="2:24" x14ac:dyDescent="0.4">
      <c r="B8" s="1072" t="s">
        <v>262</v>
      </c>
      <c r="C8" s="1072"/>
      <c r="D8" s="1072"/>
      <c r="E8" s="132"/>
      <c r="F8" s="1073" t="s">
        <v>263</v>
      </c>
      <c r="G8" s="1073"/>
      <c r="H8" s="1073"/>
      <c r="I8" s="1073"/>
    </row>
    <row r="9" spans="2:24" hidden="1" x14ac:dyDescent="0.4">
      <c r="E9" s="132"/>
      <c r="F9" s="1074" t="s">
        <v>264</v>
      </c>
      <c r="G9" s="1074"/>
      <c r="H9" s="1074"/>
      <c r="I9" s="1074"/>
    </row>
    <row r="10" spans="2:24" ht="9" customHeight="1" x14ac:dyDescent="0.4"/>
    <row r="11" spans="2:24" x14ac:dyDescent="0.4">
      <c r="B11" s="133" t="s">
        <v>265</v>
      </c>
      <c r="F11" s="1075" t="s">
        <v>266</v>
      </c>
      <c r="G11" s="1075"/>
      <c r="H11" s="1075"/>
      <c r="I11" s="1075"/>
      <c r="J11" s="127" t="s">
        <v>267</v>
      </c>
      <c r="K11" s="134"/>
    </row>
    <row r="12" spans="2:24" ht="9" customHeight="1" x14ac:dyDescent="0.4"/>
    <row r="13" spans="2:24" x14ac:dyDescent="0.4">
      <c r="B13" s="133" t="s">
        <v>268</v>
      </c>
    </row>
    <row r="14" spans="2:24" x14ac:dyDescent="0.4">
      <c r="B14" s="129" t="s">
        <v>10</v>
      </c>
      <c r="C14" s="1076" t="s">
        <v>269</v>
      </c>
      <c r="D14" s="1076"/>
      <c r="E14" s="1076"/>
      <c r="F14" s="1076"/>
      <c r="G14" s="1076"/>
      <c r="H14" s="1076"/>
      <c r="I14" s="1076"/>
      <c r="J14" s="1076"/>
      <c r="K14" s="1076"/>
      <c r="M14" s="1077" t="s">
        <v>270</v>
      </c>
      <c r="N14" s="1078"/>
      <c r="O14" s="1078"/>
      <c r="P14" s="1078"/>
      <c r="Q14" s="1078"/>
      <c r="R14" s="1079"/>
    </row>
    <row r="15" spans="2:24" ht="80.099999999999994" customHeight="1" x14ac:dyDescent="0.4">
      <c r="B15" s="135"/>
      <c r="C15" s="1080" t="s">
        <v>271</v>
      </c>
      <c r="D15" s="1080"/>
      <c r="E15" s="135"/>
      <c r="F15" s="1081" t="s">
        <v>272</v>
      </c>
      <c r="G15" s="1081"/>
      <c r="H15" s="1082" t="s">
        <v>273</v>
      </c>
      <c r="I15" s="1082"/>
      <c r="J15" s="1080" t="s">
        <v>274</v>
      </c>
      <c r="K15" s="1080"/>
      <c r="M15" s="1083" t="str">
        <f>F8</f>
        <v>介護福祉士</v>
      </c>
      <c r="N15" s="1084"/>
      <c r="O15" s="1085"/>
      <c r="P15" s="1083" t="str">
        <f>F9</f>
        <v>介護職員</v>
      </c>
      <c r="Q15" s="1084"/>
      <c r="R15" s="1085"/>
    </row>
    <row r="16" spans="2:24" ht="26.1" customHeight="1" x14ac:dyDescent="0.4">
      <c r="B16" s="136" t="s">
        <v>275</v>
      </c>
      <c r="C16" s="1086"/>
      <c r="D16" s="1087" t="s">
        <v>276</v>
      </c>
      <c r="E16" s="137" t="str">
        <f>$F$8</f>
        <v>介護福祉士</v>
      </c>
      <c r="F16" s="138"/>
      <c r="G16" s="139" t="s">
        <v>277</v>
      </c>
      <c r="H16" s="138"/>
      <c r="I16" s="139" t="s">
        <v>276</v>
      </c>
      <c r="J16" s="138"/>
      <c r="K16" s="139" t="s">
        <v>276</v>
      </c>
      <c r="M16" s="1089" t="str">
        <f>IF(C16="","",F16+ROUNDDOWN((H16+J16)/C16,1))</f>
        <v/>
      </c>
      <c r="N16" s="1090"/>
      <c r="O16" s="1091"/>
      <c r="P16" s="1089" t="str">
        <f>IF(C16="","",F17+ROUNDDOWN((H17+J17)/C16,1))</f>
        <v/>
      </c>
      <c r="Q16" s="1090"/>
      <c r="R16" s="1091"/>
      <c r="V16" s="140"/>
      <c r="W16" s="141" t="s">
        <v>278</v>
      </c>
      <c r="X16" s="141" t="s">
        <v>279</v>
      </c>
    </row>
    <row r="17" spans="2:24" ht="26.1" customHeight="1" x14ac:dyDescent="0.4">
      <c r="B17" s="142" t="s">
        <v>280</v>
      </c>
      <c r="C17" s="1086"/>
      <c r="D17" s="1088"/>
      <c r="E17" s="143" t="str">
        <f>$F$9</f>
        <v>介護職員</v>
      </c>
      <c r="F17" s="144"/>
      <c r="G17" s="145" t="s">
        <v>277</v>
      </c>
      <c r="H17" s="144"/>
      <c r="I17" s="145" t="s">
        <v>276</v>
      </c>
      <c r="J17" s="144"/>
      <c r="K17" s="145" t="s">
        <v>276</v>
      </c>
      <c r="M17" s="1092"/>
      <c r="N17" s="1093"/>
      <c r="O17" s="1094"/>
      <c r="P17" s="1092"/>
      <c r="Q17" s="1093"/>
      <c r="R17" s="1094"/>
      <c r="V17" s="1095" t="s">
        <v>281</v>
      </c>
      <c r="W17" s="140" t="s">
        <v>263</v>
      </c>
      <c r="X17" s="140" t="s">
        <v>282</v>
      </c>
    </row>
    <row r="18" spans="2:24" ht="26.1" customHeight="1" x14ac:dyDescent="0.4">
      <c r="B18" s="146"/>
      <c r="C18" s="1086"/>
      <c r="D18" s="1087" t="s">
        <v>276</v>
      </c>
      <c r="E18" s="147" t="str">
        <f>$F$8</f>
        <v>介護福祉士</v>
      </c>
      <c r="F18" s="148"/>
      <c r="G18" s="149" t="s">
        <v>277</v>
      </c>
      <c r="H18" s="138"/>
      <c r="I18" s="149" t="s">
        <v>276</v>
      </c>
      <c r="J18" s="138"/>
      <c r="K18" s="149" t="s">
        <v>276</v>
      </c>
      <c r="M18" s="1089" t="str">
        <f>IF(C18="","",F18+ROUNDDOWN((H18+J18)/C18,1))</f>
        <v/>
      </c>
      <c r="N18" s="1090"/>
      <c r="O18" s="1091"/>
      <c r="P18" s="1089" t="str">
        <f>IF(C18="","",F19+ROUNDDOWN((H19+J19)/C18,1))</f>
        <v/>
      </c>
      <c r="Q18" s="1090"/>
      <c r="R18" s="1091"/>
      <c r="V18" s="1096"/>
      <c r="W18" s="140" t="s">
        <v>283</v>
      </c>
      <c r="X18" s="140" t="s">
        <v>284</v>
      </c>
    </row>
    <row r="19" spans="2:24" ht="26.1" customHeight="1" x14ac:dyDescent="0.4">
      <c r="B19" s="142" t="s">
        <v>285</v>
      </c>
      <c r="C19" s="1086"/>
      <c r="D19" s="1088"/>
      <c r="E19" s="143" t="str">
        <f>$F$9</f>
        <v>介護職員</v>
      </c>
      <c r="F19" s="144"/>
      <c r="G19" s="145" t="s">
        <v>277</v>
      </c>
      <c r="H19" s="144"/>
      <c r="I19" s="145" t="s">
        <v>276</v>
      </c>
      <c r="J19" s="144"/>
      <c r="K19" s="145" t="s">
        <v>276</v>
      </c>
      <c r="M19" s="1092"/>
      <c r="N19" s="1093"/>
      <c r="O19" s="1094"/>
      <c r="P19" s="1092"/>
      <c r="Q19" s="1093"/>
      <c r="R19" s="1094"/>
      <c r="V19" s="1096"/>
      <c r="W19" s="140" t="s">
        <v>286</v>
      </c>
      <c r="X19" s="140" t="s">
        <v>287</v>
      </c>
    </row>
    <row r="20" spans="2:24" ht="26.1" customHeight="1" x14ac:dyDescent="0.4">
      <c r="B20" s="146"/>
      <c r="C20" s="1086"/>
      <c r="D20" s="1087" t="s">
        <v>276</v>
      </c>
      <c r="E20" s="147" t="str">
        <f>$F$8</f>
        <v>介護福祉士</v>
      </c>
      <c r="F20" s="148"/>
      <c r="G20" s="149" t="s">
        <v>277</v>
      </c>
      <c r="H20" s="138"/>
      <c r="I20" s="149" t="s">
        <v>276</v>
      </c>
      <c r="J20" s="138"/>
      <c r="K20" s="149" t="s">
        <v>276</v>
      </c>
      <c r="M20" s="1089" t="str">
        <f>IF(C20="","",F20+ROUNDDOWN((H20+J20)/C20,1))</f>
        <v/>
      </c>
      <c r="N20" s="1090"/>
      <c r="O20" s="1091"/>
      <c r="P20" s="1089" t="str">
        <f>IF(C20="","",F21+ROUNDDOWN((H21+J21)/C20,1))</f>
        <v/>
      </c>
      <c r="Q20" s="1090"/>
      <c r="R20" s="1091"/>
      <c r="V20" s="1096"/>
      <c r="W20" s="140" t="s">
        <v>287</v>
      </c>
      <c r="X20" s="140" t="s">
        <v>287</v>
      </c>
    </row>
    <row r="21" spans="2:24" ht="26.1" customHeight="1" x14ac:dyDescent="0.4">
      <c r="B21" s="142" t="s">
        <v>288</v>
      </c>
      <c r="C21" s="1086"/>
      <c r="D21" s="1088"/>
      <c r="E21" s="143" t="str">
        <f>$F$9</f>
        <v>介護職員</v>
      </c>
      <c r="F21" s="144"/>
      <c r="G21" s="145" t="s">
        <v>277</v>
      </c>
      <c r="H21" s="144"/>
      <c r="I21" s="145" t="s">
        <v>276</v>
      </c>
      <c r="J21" s="144"/>
      <c r="K21" s="145" t="s">
        <v>276</v>
      </c>
      <c r="M21" s="1092"/>
      <c r="N21" s="1093"/>
      <c r="O21" s="1094"/>
      <c r="P21" s="1092"/>
      <c r="Q21" s="1093"/>
      <c r="R21" s="1094"/>
      <c r="V21" s="1096"/>
      <c r="W21" s="140" t="s">
        <v>287</v>
      </c>
      <c r="X21" s="140" t="s">
        <v>287</v>
      </c>
    </row>
    <row r="22" spans="2:24" ht="26.1" customHeight="1" x14ac:dyDescent="0.4">
      <c r="B22" s="146"/>
      <c r="C22" s="1086"/>
      <c r="D22" s="1087" t="s">
        <v>276</v>
      </c>
      <c r="E22" s="147" t="str">
        <f>$F$8</f>
        <v>介護福祉士</v>
      </c>
      <c r="F22" s="148"/>
      <c r="G22" s="149" t="s">
        <v>277</v>
      </c>
      <c r="H22" s="138"/>
      <c r="I22" s="149" t="s">
        <v>276</v>
      </c>
      <c r="J22" s="138"/>
      <c r="K22" s="149" t="s">
        <v>276</v>
      </c>
      <c r="M22" s="1089" t="str">
        <f>IF(C22="","",F22+ROUNDDOWN((H22+J22)/C22,1))</f>
        <v/>
      </c>
      <c r="N22" s="1090"/>
      <c r="O22" s="1091"/>
      <c r="P22" s="1089" t="str">
        <f>IF(C22="","",F23+ROUNDDOWN((H23+J23)/C22,1))</f>
        <v/>
      </c>
      <c r="Q22" s="1090"/>
      <c r="R22" s="1091"/>
      <c r="V22" s="1097"/>
      <c r="W22" s="140" t="s">
        <v>287</v>
      </c>
      <c r="X22" s="140" t="s">
        <v>287</v>
      </c>
    </row>
    <row r="23" spans="2:24" ht="26.1" customHeight="1" x14ac:dyDescent="0.4">
      <c r="B23" s="142" t="s">
        <v>289</v>
      </c>
      <c r="C23" s="1086"/>
      <c r="D23" s="1088"/>
      <c r="E23" s="143" t="str">
        <f>$F$9</f>
        <v>介護職員</v>
      </c>
      <c r="F23" s="144"/>
      <c r="G23" s="145" t="s">
        <v>277</v>
      </c>
      <c r="H23" s="144"/>
      <c r="I23" s="145" t="s">
        <v>276</v>
      </c>
      <c r="J23" s="144"/>
      <c r="K23" s="145" t="s">
        <v>276</v>
      </c>
      <c r="M23" s="1092"/>
      <c r="N23" s="1093"/>
      <c r="O23" s="1094"/>
      <c r="P23" s="1092"/>
      <c r="Q23" s="1093"/>
      <c r="R23" s="1094"/>
    </row>
    <row r="24" spans="2:24" ht="26.1" customHeight="1" x14ac:dyDescent="0.4">
      <c r="B24" s="146"/>
      <c r="C24" s="1086"/>
      <c r="D24" s="1087" t="s">
        <v>276</v>
      </c>
      <c r="E24" s="147" t="str">
        <f>$F$8</f>
        <v>介護福祉士</v>
      </c>
      <c r="F24" s="148"/>
      <c r="G24" s="149" t="s">
        <v>277</v>
      </c>
      <c r="H24" s="138"/>
      <c r="I24" s="149" t="s">
        <v>276</v>
      </c>
      <c r="J24" s="138"/>
      <c r="K24" s="149" t="s">
        <v>276</v>
      </c>
      <c r="M24" s="1089" t="str">
        <f>IF(C24="","",F24+ROUNDDOWN((H24+J24)/C24,1))</f>
        <v/>
      </c>
      <c r="N24" s="1090"/>
      <c r="O24" s="1091"/>
      <c r="P24" s="1089" t="str">
        <f>IF(C24="","",F25+ROUNDDOWN((H25+J25)/C24,1))</f>
        <v/>
      </c>
      <c r="Q24" s="1090"/>
      <c r="R24" s="1091"/>
    </row>
    <row r="25" spans="2:24" ht="26.1" customHeight="1" x14ac:dyDescent="0.4">
      <c r="B25" s="142" t="s">
        <v>290</v>
      </c>
      <c r="C25" s="1086"/>
      <c r="D25" s="1088"/>
      <c r="E25" s="143" t="str">
        <f>$F$9</f>
        <v>介護職員</v>
      </c>
      <c r="F25" s="144"/>
      <c r="G25" s="145" t="s">
        <v>277</v>
      </c>
      <c r="H25" s="144"/>
      <c r="I25" s="145" t="s">
        <v>276</v>
      </c>
      <c r="J25" s="144"/>
      <c r="K25" s="145" t="s">
        <v>276</v>
      </c>
      <c r="M25" s="1092"/>
      <c r="N25" s="1093"/>
      <c r="O25" s="1094"/>
      <c r="P25" s="1092"/>
      <c r="Q25" s="1093"/>
      <c r="R25" s="1094"/>
    </row>
    <row r="26" spans="2:24" ht="26.1" customHeight="1" x14ac:dyDescent="0.4">
      <c r="B26" s="146"/>
      <c r="C26" s="1086"/>
      <c r="D26" s="1087" t="s">
        <v>276</v>
      </c>
      <c r="E26" s="147" t="str">
        <f>$F$8</f>
        <v>介護福祉士</v>
      </c>
      <c r="F26" s="148"/>
      <c r="G26" s="149" t="s">
        <v>277</v>
      </c>
      <c r="H26" s="138"/>
      <c r="I26" s="149" t="s">
        <v>276</v>
      </c>
      <c r="J26" s="138"/>
      <c r="K26" s="149" t="s">
        <v>276</v>
      </c>
      <c r="M26" s="1089" t="str">
        <f>IF(C26="","",F26+ROUNDDOWN((H26+J26)/C26,1))</f>
        <v/>
      </c>
      <c r="N26" s="1090"/>
      <c r="O26" s="1091"/>
      <c r="P26" s="1089" t="str">
        <f>IF(C26="","",F27+ROUNDDOWN((H27+J27)/C26,1))</f>
        <v/>
      </c>
      <c r="Q26" s="1090"/>
      <c r="R26" s="1091"/>
    </row>
    <row r="27" spans="2:24" ht="26.1" customHeight="1" x14ac:dyDescent="0.4">
      <c r="B27" s="142" t="s">
        <v>291</v>
      </c>
      <c r="C27" s="1086"/>
      <c r="D27" s="1088"/>
      <c r="E27" s="143" t="str">
        <f>$F$9</f>
        <v>介護職員</v>
      </c>
      <c r="F27" s="144"/>
      <c r="G27" s="145" t="s">
        <v>277</v>
      </c>
      <c r="H27" s="144"/>
      <c r="I27" s="145" t="s">
        <v>276</v>
      </c>
      <c r="J27" s="144"/>
      <c r="K27" s="145" t="s">
        <v>276</v>
      </c>
      <c r="M27" s="1092"/>
      <c r="N27" s="1093"/>
      <c r="O27" s="1094"/>
      <c r="P27" s="1092"/>
      <c r="Q27" s="1093"/>
      <c r="R27" s="1094"/>
    </row>
    <row r="28" spans="2:24" ht="26.1" customHeight="1" x14ac:dyDescent="0.4">
      <c r="B28" s="146"/>
      <c r="C28" s="1086"/>
      <c r="D28" s="1087" t="s">
        <v>276</v>
      </c>
      <c r="E28" s="147" t="str">
        <f>$F$8</f>
        <v>介護福祉士</v>
      </c>
      <c r="F28" s="148"/>
      <c r="G28" s="149" t="s">
        <v>277</v>
      </c>
      <c r="H28" s="138"/>
      <c r="I28" s="149" t="s">
        <v>276</v>
      </c>
      <c r="J28" s="138"/>
      <c r="K28" s="149" t="s">
        <v>276</v>
      </c>
      <c r="M28" s="1089" t="str">
        <f>IF(C28="","",F28+ROUNDDOWN((H28+J28)/C28,1))</f>
        <v/>
      </c>
      <c r="N28" s="1090"/>
      <c r="O28" s="1091"/>
      <c r="P28" s="1089" t="str">
        <f>IF(C28="","",F29+ROUNDDOWN((H29+J29)/C28,1))</f>
        <v/>
      </c>
      <c r="Q28" s="1090"/>
      <c r="R28" s="1091"/>
    </row>
    <row r="29" spans="2:24" ht="26.1" customHeight="1" x14ac:dyDescent="0.4">
      <c r="B29" s="142" t="s">
        <v>292</v>
      </c>
      <c r="C29" s="1086"/>
      <c r="D29" s="1088"/>
      <c r="E29" s="143" t="str">
        <f>$F$9</f>
        <v>介護職員</v>
      </c>
      <c r="F29" s="144"/>
      <c r="G29" s="145" t="s">
        <v>277</v>
      </c>
      <c r="H29" s="144"/>
      <c r="I29" s="145" t="s">
        <v>276</v>
      </c>
      <c r="J29" s="144"/>
      <c r="K29" s="145" t="s">
        <v>276</v>
      </c>
      <c r="M29" s="1092"/>
      <c r="N29" s="1093"/>
      <c r="O29" s="1094"/>
      <c r="P29" s="1092"/>
      <c r="Q29" s="1093"/>
      <c r="R29" s="1094"/>
    </row>
    <row r="30" spans="2:24" ht="26.1" customHeight="1" x14ac:dyDescent="0.4">
      <c r="B30" s="146"/>
      <c r="C30" s="1086"/>
      <c r="D30" s="1087" t="s">
        <v>276</v>
      </c>
      <c r="E30" s="147" t="str">
        <f>$F$8</f>
        <v>介護福祉士</v>
      </c>
      <c r="F30" s="148"/>
      <c r="G30" s="149" t="s">
        <v>277</v>
      </c>
      <c r="H30" s="138"/>
      <c r="I30" s="149" t="s">
        <v>276</v>
      </c>
      <c r="J30" s="138"/>
      <c r="K30" s="149" t="s">
        <v>276</v>
      </c>
      <c r="M30" s="1089" t="str">
        <f>IF(C30="","",F30+ROUNDDOWN((H30+J30)/C30,1))</f>
        <v/>
      </c>
      <c r="N30" s="1090"/>
      <c r="O30" s="1091"/>
      <c r="P30" s="1089" t="str">
        <f>IF(C30="","",F31+ROUNDDOWN((H31+J31)/C30,1))</f>
        <v/>
      </c>
      <c r="Q30" s="1090"/>
      <c r="R30" s="1091"/>
    </row>
    <row r="31" spans="2:24" ht="26.1" customHeight="1" x14ac:dyDescent="0.4">
      <c r="B31" s="142" t="s">
        <v>293</v>
      </c>
      <c r="C31" s="1086"/>
      <c r="D31" s="1088"/>
      <c r="E31" s="143" t="str">
        <f>$F$9</f>
        <v>介護職員</v>
      </c>
      <c r="F31" s="144"/>
      <c r="G31" s="145" t="s">
        <v>277</v>
      </c>
      <c r="H31" s="144"/>
      <c r="I31" s="145" t="s">
        <v>276</v>
      </c>
      <c r="J31" s="144"/>
      <c r="K31" s="145" t="s">
        <v>276</v>
      </c>
      <c r="M31" s="1092"/>
      <c r="N31" s="1093"/>
      <c r="O31" s="1094"/>
      <c r="P31" s="1092"/>
      <c r="Q31" s="1093"/>
      <c r="R31" s="1094"/>
    </row>
    <row r="32" spans="2:24" ht="26.1" customHeight="1" x14ac:dyDescent="0.4">
      <c r="B32" s="146"/>
      <c r="C32" s="1086"/>
      <c r="D32" s="1087" t="s">
        <v>276</v>
      </c>
      <c r="E32" s="147" t="str">
        <f>$F$8</f>
        <v>介護福祉士</v>
      </c>
      <c r="F32" s="148"/>
      <c r="G32" s="149" t="s">
        <v>277</v>
      </c>
      <c r="H32" s="138"/>
      <c r="I32" s="149" t="s">
        <v>276</v>
      </c>
      <c r="J32" s="138"/>
      <c r="K32" s="149" t="s">
        <v>276</v>
      </c>
      <c r="M32" s="1089" t="str">
        <f>IF(C32="","",F32+ROUNDDOWN((H32+J32)/C32,1))</f>
        <v/>
      </c>
      <c r="N32" s="1090"/>
      <c r="O32" s="1091"/>
      <c r="P32" s="1089" t="str">
        <f>IF(C32="","",F33+ROUNDDOWN((H33+J33)/C32,1))</f>
        <v/>
      </c>
      <c r="Q32" s="1090"/>
      <c r="R32" s="1091"/>
    </row>
    <row r="33" spans="2:19" ht="26.1" customHeight="1" x14ac:dyDescent="0.4">
      <c r="B33" s="142" t="s">
        <v>294</v>
      </c>
      <c r="C33" s="1086"/>
      <c r="D33" s="1088"/>
      <c r="E33" s="143" t="str">
        <f>$F$9</f>
        <v>介護職員</v>
      </c>
      <c r="F33" s="144"/>
      <c r="G33" s="145" t="s">
        <v>277</v>
      </c>
      <c r="H33" s="144"/>
      <c r="I33" s="145" t="s">
        <v>276</v>
      </c>
      <c r="J33" s="144"/>
      <c r="K33" s="145" t="s">
        <v>276</v>
      </c>
      <c r="M33" s="1092"/>
      <c r="N33" s="1093"/>
      <c r="O33" s="1094"/>
      <c r="P33" s="1092"/>
      <c r="Q33" s="1093"/>
      <c r="R33" s="1094"/>
    </row>
    <row r="34" spans="2:19" ht="26.1" customHeight="1" x14ac:dyDescent="0.4">
      <c r="B34" s="136" t="s">
        <v>275</v>
      </c>
      <c r="C34" s="1086"/>
      <c r="D34" s="1087" t="s">
        <v>276</v>
      </c>
      <c r="E34" s="147" t="str">
        <f>$F$8</f>
        <v>介護福祉士</v>
      </c>
      <c r="F34" s="148"/>
      <c r="G34" s="149" t="s">
        <v>277</v>
      </c>
      <c r="H34" s="138"/>
      <c r="I34" s="149" t="s">
        <v>276</v>
      </c>
      <c r="J34" s="138"/>
      <c r="K34" s="149" t="s">
        <v>276</v>
      </c>
      <c r="M34" s="1089" t="str">
        <f>IF(C34="","",F34+ROUNDDOWN((H34+J34)/C34,1))</f>
        <v/>
      </c>
      <c r="N34" s="1090"/>
      <c r="O34" s="1091"/>
      <c r="P34" s="1089" t="str">
        <f>IF(C34="","",F35+ROUNDDOWN((H35+J35)/C34,1))</f>
        <v/>
      </c>
      <c r="Q34" s="1090"/>
      <c r="R34" s="1091"/>
    </row>
    <row r="35" spans="2:19" ht="26.1" customHeight="1" x14ac:dyDescent="0.4">
      <c r="B35" s="142" t="s">
        <v>295</v>
      </c>
      <c r="C35" s="1086"/>
      <c r="D35" s="1088"/>
      <c r="E35" s="143" t="str">
        <f>$F$9</f>
        <v>介護職員</v>
      </c>
      <c r="F35" s="144"/>
      <c r="G35" s="145" t="s">
        <v>277</v>
      </c>
      <c r="H35" s="144"/>
      <c r="I35" s="145" t="s">
        <v>276</v>
      </c>
      <c r="J35" s="144"/>
      <c r="K35" s="145" t="s">
        <v>276</v>
      </c>
      <c r="M35" s="1092"/>
      <c r="N35" s="1093"/>
      <c r="O35" s="1094"/>
      <c r="P35" s="1092"/>
      <c r="Q35" s="1093"/>
      <c r="R35" s="1094"/>
    </row>
    <row r="36" spans="2:19" ht="26.1" customHeight="1" x14ac:dyDescent="0.4">
      <c r="B36" s="146"/>
      <c r="C36" s="1086"/>
      <c r="D36" s="1087" t="s">
        <v>276</v>
      </c>
      <c r="E36" s="147" t="str">
        <f>$F$8</f>
        <v>介護福祉士</v>
      </c>
      <c r="F36" s="148"/>
      <c r="G36" s="149" t="s">
        <v>277</v>
      </c>
      <c r="H36" s="138"/>
      <c r="I36" s="149" t="s">
        <v>276</v>
      </c>
      <c r="J36" s="138"/>
      <c r="K36" s="149" t="s">
        <v>276</v>
      </c>
      <c r="M36" s="1089" t="str">
        <f>IF(C36="","",F36+ROUNDDOWN((H36+J36)/C36,1))</f>
        <v/>
      </c>
      <c r="N36" s="1090"/>
      <c r="O36" s="1091"/>
      <c r="P36" s="1089" t="str">
        <f>IF(C36="","",F37+ROUNDDOWN((H37+J37)/C36,1))</f>
        <v/>
      </c>
      <c r="Q36" s="1090"/>
      <c r="R36" s="1091"/>
    </row>
    <row r="37" spans="2:19" ht="26.1" customHeight="1" x14ac:dyDescent="0.4">
      <c r="B37" s="142" t="s">
        <v>296</v>
      </c>
      <c r="C37" s="1086"/>
      <c r="D37" s="1088"/>
      <c r="E37" s="143" t="str">
        <f>$F$9</f>
        <v>介護職員</v>
      </c>
      <c r="F37" s="144"/>
      <c r="G37" s="145" t="s">
        <v>277</v>
      </c>
      <c r="H37" s="144"/>
      <c r="I37" s="145" t="s">
        <v>276</v>
      </c>
      <c r="J37" s="144"/>
      <c r="K37" s="145" t="s">
        <v>276</v>
      </c>
      <c r="M37" s="1092"/>
      <c r="N37" s="1093"/>
      <c r="O37" s="1094"/>
      <c r="P37" s="1092"/>
      <c r="Q37" s="1093"/>
      <c r="R37" s="1094"/>
    </row>
    <row r="38" spans="2:19" ht="6.75" customHeight="1" x14ac:dyDescent="0.4">
      <c r="B38" s="150"/>
      <c r="C38" s="151"/>
      <c r="D38" s="150"/>
      <c r="E38" s="152"/>
      <c r="F38" s="153"/>
      <c r="G38" s="154"/>
      <c r="H38" s="153"/>
      <c r="I38" s="154"/>
      <c r="J38" s="155"/>
      <c r="K38" s="156"/>
      <c r="L38" s="156"/>
      <c r="M38" s="157"/>
      <c r="N38" s="157"/>
      <c r="O38" s="157"/>
      <c r="P38" s="157"/>
      <c r="Q38" s="157"/>
      <c r="R38" s="157"/>
    </row>
    <row r="39" spans="2:19" ht="20.100000000000001" customHeight="1" x14ac:dyDescent="0.4">
      <c r="H39" s="128"/>
      <c r="J39" s="1088" t="s">
        <v>297</v>
      </c>
      <c r="K39" s="1088"/>
      <c r="L39" s="1088"/>
      <c r="M39" s="1092" t="str">
        <f>IF(SUM(M16:O37)=0,"",SUM(M16:O37))</f>
        <v/>
      </c>
      <c r="N39" s="1093"/>
      <c r="O39" s="1094"/>
      <c r="P39" s="1092" t="str">
        <f>IF(SUM(P16:R37)=0,"",SUM(P16:R37))</f>
        <v/>
      </c>
      <c r="Q39" s="1093"/>
      <c r="R39" s="1093"/>
      <c r="S39" s="158"/>
    </row>
    <row r="40" spans="2:19" ht="20.100000000000001" customHeight="1" x14ac:dyDescent="0.4">
      <c r="H40" s="128"/>
      <c r="J40" s="1074" t="s">
        <v>298</v>
      </c>
      <c r="K40" s="1074"/>
      <c r="L40" s="1074"/>
      <c r="M40" s="1098" t="str">
        <f>IF(M39="","",ROUNDDOWN(M39/$K$11,1))</f>
        <v/>
      </c>
      <c r="N40" s="1099"/>
      <c r="O40" s="1100"/>
      <c r="P40" s="1098" t="str">
        <f>IF(P39="","",ROUNDDOWN(P39/$K$11,1))</f>
        <v/>
      </c>
      <c r="Q40" s="1099"/>
      <c r="R40" s="1100"/>
    </row>
    <row r="41" spans="2:19" ht="18.75" customHeight="1" x14ac:dyDescent="0.4">
      <c r="J41" s="1101" t="str">
        <f>$M$15</f>
        <v>介護福祉士</v>
      </c>
      <c r="K41" s="1102"/>
      <c r="L41" s="1102"/>
      <c r="M41" s="1102"/>
      <c r="N41" s="1102"/>
      <c r="O41" s="1103"/>
      <c r="P41" s="1104" t="str">
        <f>IF(M40="","",M40/P40)</f>
        <v/>
      </c>
      <c r="Q41" s="1105"/>
      <c r="R41" s="1106"/>
    </row>
    <row r="42" spans="2:19" ht="18.75" customHeight="1" x14ac:dyDescent="0.4">
      <c r="J42" s="1110" t="s">
        <v>299</v>
      </c>
      <c r="K42" s="1111"/>
      <c r="L42" s="1111"/>
      <c r="M42" s="1111"/>
      <c r="N42" s="1111"/>
      <c r="O42" s="1112"/>
      <c r="P42" s="1107"/>
      <c r="Q42" s="1108"/>
      <c r="R42" s="1109"/>
    </row>
    <row r="43" spans="2:19" ht="18.75" customHeight="1" x14ac:dyDescent="0.4">
      <c r="J43" s="128"/>
      <c r="K43" s="128"/>
      <c r="L43" s="128"/>
      <c r="M43" s="128"/>
      <c r="N43" s="128"/>
      <c r="O43" s="128"/>
      <c r="P43" s="128"/>
      <c r="Q43" s="128"/>
      <c r="R43" s="159"/>
    </row>
    <row r="44" spans="2:19" ht="18.75" customHeight="1" x14ac:dyDescent="0.4">
      <c r="B44" s="129" t="s">
        <v>10</v>
      </c>
      <c r="C44" s="1076" t="s">
        <v>300</v>
      </c>
      <c r="D44" s="1076"/>
      <c r="E44" s="1076"/>
      <c r="F44" s="1076"/>
      <c r="G44" s="1076"/>
      <c r="H44" s="1076"/>
      <c r="I44" s="1076"/>
      <c r="J44" s="1076"/>
      <c r="K44" s="1076"/>
      <c r="M44" s="1077" t="s">
        <v>270</v>
      </c>
      <c r="N44" s="1078"/>
      <c r="O44" s="1078"/>
      <c r="P44" s="1078"/>
      <c r="Q44" s="1078"/>
      <c r="R44" s="1079"/>
    </row>
    <row r="45" spans="2:19" ht="79.5" customHeight="1" x14ac:dyDescent="0.4">
      <c r="B45" s="135"/>
      <c r="C45" s="1080" t="s">
        <v>271</v>
      </c>
      <c r="D45" s="1080"/>
      <c r="E45" s="135"/>
      <c r="F45" s="1081" t="s">
        <v>272</v>
      </c>
      <c r="G45" s="1081"/>
      <c r="H45" s="1082" t="s">
        <v>273</v>
      </c>
      <c r="I45" s="1082"/>
      <c r="J45" s="1080" t="s">
        <v>274</v>
      </c>
      <c r="K45" s="1080"/>
      <c r="M45" s="1083" t="str">
        <f>F8</f>
        <v>介護福祉士</v>
      </c>
      <c r="N45" s="1084"/>
      <c r="O45" s="1085"/>
      <c r="P45" s="1083" t="str">
        <f>F9</f>
        <v>介護職員</v>
      </c>
      <c r="Q45" s="1084"/>
      <c r="R45" s="1085"/>
    </row>
    <row r="46" spans="2:19" ht="25.5" customHeight="1" x14ac:dyDescent="0.4">
      <c r="B46" s="136" t="s">
        <v>275</v>
      </c>
      <c r="C46" s="1086"/>
      <c r="D46" s="1087" t="s">
        <v>276</v>
      </c>
      <c r="E46" s="160" t="str">
        <f>$F$8</f>
        <v>介護福祉士</v>
      </c>
      <c r="F46" s="138"/>
      <c r="G46" s="139" t="s">
        <v>277</v>
      </c>
      <c r="H46" s="138"/>
      <c r="I46" s="139" t="s">
        <v>276</v>
      </c>
      <c r="J46" s="138"/>
      <c r="K46" s="139" t="s">
        <v>276</v>
      </c>
      <c r="M46" s="1089" t="str">
        <f>IF(C46="","",F46+ROUNDDOWN((H46+J46)/C46,1))</f>
        <v/>
      </c>
      <c r="N46" s="1090"/>
      <c r="O46" s="1091"/>
      <c r="P46" s="1089" t="str">
        <f>IF(C46="","",F47+ROUNDDOWN((H47+J47)/C46,1))</f>
        <v/>
      </c>
      <c r="Q46" s="1090"/>
      <c r="R46" s="1091"/>
    </row>
    <row r="47" spans="2:19" ht="25.5" customHeight="1" x14ac:dyDescent="0.4">
      <c r="B47" s="161" t="s">
        <v>280</v>
      </c>
      <c r="C47" s="1086"/>
      <c r="D47" s="1088"/>
      <c r="E47" s="162" t="str">
        <f>$F$9</f>
        <v>介護職員</v>
      </c>
      <c r="F47" s="144"/>
      <c r="G47" s="145" t="s">
        <v>277</v>
      </c>
      <c r="H47" s="144"/>
      <c r="I47" s="145" t="s">
        <v>276</v>
      </c>
      <c r="J47" s="144"/>
      <c r="K47" s="145" t="s">
        <v>276</v>
      </c>
      <c r="M47" s="1092"/>
      <c r="N47" s="1093"/>
      <c r="O47" s="1094"/>
      <c r="P47" s="1092"/>
      <c r="Q47" s="1093"/>
      <c r="R47" s="1094"/>
    </row>
    <row r="48" spans="2:19" ht="25.5" customHeight="1" x14ac:dyDescent="0.4">
      <c r="B48" s="163"/>
      <c r="C48" s="1086"/>
      <c r="D48" s="1087" t="s">
        <v>276</v>
      </c>
      <c r="E48" s="164" t="str">
        <f>$F$8</f>
        <v>介護福祉士</v>
      </c>
      <c r="F48" s="148"/>
      <c r="G48" s="149" t="s">
        <v>277</v>
      </c>
      <c r="H48" s="138"/>
      <c r="I48" s="149" t="s">
        <v>276</v>
      </c>
      <c r="J48" s="138"/>
      <c r="K48" s="149" t="s">
        <v>276</v>
      </c>
      <c r="M48" s="1089" t="str">
        <f>IF(C48="","",F48+ROUNDDOWN((H48+J48)/C48,1))</f>
        <v/>
      </c>
      <c r="N48" s="1090"/>
      <c r="O48" s="1091"/>
      <c r="P48" s="1089" t="str">
        <f>IF(C48="","",F49+ROUNDDOWN((H49+J49)/C48,1))</f>
        <v/>
      </c>
      <c r="Q48" s="1090"/>
      <c r="R48" s="1091"/>
    </row>
    <row r="49" spans="2:18" ht="25.5" customHeight="1" x14ac:dyDescent="0.4">
      <c r="B49" s="161" t="s">
        <v>285</v>
      </c>
      <c r="C49" s="1086"/>
      <c r="D49" s="1088"/>
      <c r="E49" s="162" t="str">
        <f>$F$9</f>
        <v>介護職員</v>
      </c>
      <c r="F49" s="144"/>
      <c r="G49" s="145" t="s">
        <v>277</v>
      </c>
      <c r="H49" s="144"/>
      <c r="I49" s="145" t="s">
        <v>276</v>
      </c>
      <c r="J49" s="144"/>
      <c r="K49" s="145" t="s">
        <v>276</v>
      </c>
      <c r="M49" s="1092"/>
      <c r="N49" s="1093"/>
      <c r="O49" s="1094"/>
      <c r="P49" s="1092"/>
      <c r="Q49" s="1093"/>
      <c r="R49" s="1094"/>
    </row>
    <row r="50" spans="2:18" ht="25.5" customHeight="1" x14ac:dyDescent="0.4">
      <c r="B50" s="163"/>
      <c r="C50" s="1086"/>
      <c r="D50" s="1087" t="s">
        <v>276</v>
      </c>
      <c r="E50" s="164" t="str">
        <f>$F$8</f>
        <v>介護福祉士</v>
      </c>
      <c r="F50" s="148"/>
      <c r="G50" s="149" t="s">
        <v>277</v>
      </c>
      <c r="H50" s="138"/>
      <c r="I50" s="149" t="s">
        <v>276</v>
      </c>
      <c r="J50" s="138"/>
      <c r="K50" s="149" t="s">
        <v>276</v>
      </c>
      <c r="M50" s="1089" t="str">
        <f>IF(C50="","",F50+ROUNDDOWN((H50+J50)/C50,1))</f>
        <v/>
      </c>
      <c r="N50" s="1090"/>
      <c r="O50" s="1091"/>
      <c r="P50" s="1089" t="str">
        <f>IF(C50="","",F51+ROUNDDOWN((H51+J51)/C50,1))</f>
        <v/>
      </c>
      <c r="Q50" s="1090"/>
      <c r="R50" s="1091"/>
    </row>
    <row r="51" spans="2:18" ht="25.5" customHeight="1" x14ac:dyDescent="0.4">
      <c r="B51" s="161" t="s">
        <v>288</v>
      </c>
      <c r="C51" s="1086"/>
      <c r="D51" s="1088"/>
      <c r="E51" s="162" t="str">
        <f>$F$9</f>
        <v>介護職員</v>
      </c>
      <c r="F51" s="144"/>
      <c r="G51" s="145" t="s">
        <v>277</v>
      </c>
      <c r="H51" s="144"/>
      <c r="I51" s="145" t="s">
        <v>276</v>
      </c>
      <c r="J51" s="144"/>
      <c r="K51" s="145" t="s">
        <v>276</v>
      </c>
      <c r="M51" s="1092"/>
      <c r="N51" s="1093"/>
      <c r="O51" s="1094"/>
      <c r="P51" s="1092"/>
      <c r="Q51" s="1093"/>
      <c r="R51" s="1094"/>
    </row>
    <row r="52" spans="2:18" ht="6.75" customHeight="1" x14ac:dyDescent="0.4">
      <c r="J52" s="128"/>
      <c r="K52" s="128"/>
      <c r="L52" s="128"/>
      <c r="M52" s="128"/>
      <c r="N52" s="128"/>
      <c r="O52" s="128"/>
      <c r="P52" s="128"/>
      <c r="Q52" s="128"/>
      <c r="R52" s="159"/>
    </row>
    <row r="53" spans="2:18" ht="20.100000000000001" customHeight="1" x14ac:dyDescent="0.4">
      <c r="J53" s="1074" t="s">
        <v>297</v>
      </c>
      <c r="K53" s="1074"/>
      <c r="L53" s="1074"/>
      <c r="M53" s="1098" t="str">
        <f>IF(SUM(M46:O51)=0,"",SUM(M46:O51))</f>
        <v/>
      </c>
      <c r="N53" s="1099"/>
      <c r="O53" s="1100"/>
      <c r="P53" s="1098" t="str">
        <f>IF(SUM(P46:R51)=0,"",SUM(P46:R51))</f>
        <v/>
      </c>
      <c r="Q53" s="1099"/>
      <c r="R53" s="1100"/>
    </row>
    <row r="54" spans="2:18" ht="20.100000000000001" customHeight="1" x14ac:dyDescent="0.4">
      <c r="J54" s="1074" t="s">
        <v>298</v>
      </c>
      <c r="K54" s="1074"/>
      <c r="L54" s="1074"/>
      <c r="M54" s="1098" t="str">
        <f>IF(M53="","",ROUNDDOWN(M53/3,1))</f>
        <v/>
      </c>
      <c r="N54" s="1099"/>
      <c r="O54" s="1100"/>
      <c r="P54" s="1098" t="str">
        <f>IF(P53="","",ROUNDDOWN(P53/3,1))</f>
        <v/>
      </c>
      <c r="Q54" s="1099"/>
      <c r="R54" s="1100"/>
    </row>
    <row r="55" spans="2:18" ht="18.75" customHeight="1" x14ac:dyDescent="0.4">
      <c r="J55" s="1101" t="str">
        <f>$M$15</f>
        <v>介護福祉士</v>
      </c>
      <c r="K55" s="1102"/>
      <c r="L55" s="1102"/>
      <c r="M55" s="1102"/>
      <c r="N55" s="1102"/>
      <c r="O55" s="1103"/>
      <c r="P55" s="1104" t="str">
        <f>IF(M54="","",M54/P54)</f>
        <v/>
      </c>
      <c r="Q55" s="1105"/>
      <c r="R55" s="1106"/>
    </row>
    <row r="56" spans="2:18" ht="18.75" customHeight="1" x14ac:dyDescent="0.4">
      <c r="J56" s="1110" t="s">
        <v>299</v>
      </c>
      <c r="K56" s="1111"/>
      <c r="L56" s="1111"/>
      <c r="M56" s="1111"/>
      <c r="N56" s="1111"/>
      <c r="O56" s="1112"/>
      <c r="P56" s="1107"/>
      <c r="Q56" s="1108"/>
      <c r="R56" s="1109"/>
    </row>
    <row r="57" spans="2:18" ht="18.75" customHeight="1" x14ac:dyDescent="0.4">
      <c r="J57" s="128"/>
      <c r="K57" s="128"/>
      <c r="L57" s="128"/>
      <c r="M57" s="128"/>
      <c r="N57" s="128"/>
      <c r="O57" s="128"/>
      <c r="P57" s="128"/>
      <c r="Q57" s="128"/>
      <c r="R57" s="159"/>
    </row>
    <row r="59" spans="2:18" x14ac:dyDescent="0.4">
      <c r="B59" s="126" t="s">
        <v>301</v>
      </c>
    </row>
    <row r="60" spans="2:18" x14ac:dyDescent="0.4">
      <c r="B60" s="1113" t="s">
        <v>302</v>
      </c>
      <c r="C60" s="1113"/>
      <c r="D60" s="1113"/>
      <c r="E60" s="1113"/>
      <c r="F60" s="1113"/>
      <c r="G60" s="1113"/>
      <c r="H60" s="1113"/>
      <c r="I60" s="1113"/>
      <c r="J60" s="1113"/>
      <c r="K60" s="1113"/>
      <c r="L60" s="1113"/>
      <c r="M60" s="1113"/>
      <c r="N60" s="1113"/>
      <c r="O60" s="1113"/>
      <c r="P60" s="1113"/>
      <c r="Q60" s="1113"/>
      <c r="R60" s="1113"/>
    </row>
    <row r="61" spans="2:18" x14ac:dyDescent="0.4">
      <c r="B61" s="1113" t="s">
        <v>303</v>
      </c>
      <c r="C61" s="1113"/>
      <c r="D61" s="1113"/>
      <c r="E61" s="1113"/>
      <c r="F61" s="1113"/>
      <c r="G61" s="1113"/>
      <c r="H61" s="1113"/>
      <c r="I61" s="1113"/>
      <c r="J61" s="1113"/>
      <c r="K61" s="1113"/>
      <c r="L61" s="1113"/>
      <c r="M61" s="1113"/>
      <c r="N61" s="1113"/>
      <c r="O61" s="1113"/>
      <c r="P61" s="1113"/>
      <c r="Q61" s="1113"/>
      <c r="R61" s="1113"/>
    </row>
    <row r="62" spans="2:18" x14ac:dyDescent="0.4">
      <c r="B62" s="1113" t="s">
        <v>304</v>
      </c>
      <c r="C62" s="1113"/>
      <c r="D62" s="1113"/>
      <c r="E62" s="1113"/>
      <c r="F62" s="1113"/>
      <c r="G62" s="1113"/>
      <c r="H62" s="1113"/>
      <c r="I62" s="1113"/>
      <c r="J62" s="1113"/>
      <c r="K62" s="1113"/>
      <c r="L62" s="1113"/>
      <c r="M62" s="1113"/>
      <c r="N62" s="1113"/>
      <c r="O62" s="1113"/>
      <c r="P62" s="1113"/>
      <c r="Q62" s="1113"/>
      <c r="R62" s="1113"/>
    </row>
    <row r="63" spans="2:18" x14ac:dyDescent="0.4">
      <c r="B63" s="165" t="s">
        <v>305</v>
      </c>
      <c r="C63" s="165"/>
      <c r="D63" s="165"/>
      <c r="E63" s="165"/>
      <c r="F63" s="165"/>
      <c r="G63" s="165"/>
      <c r="H63" s="165"/>
      <c r="I63" s="165"/>
      <c r="J63" s="165"/>
      <c r="K63" s="165"/>
      <c r="L63" s="165"/>
      <c r="M63" s="165"/>
      <c r="N63" s="165"/>
      <c r="O63" s="165"/>
      <c r="P63" s="165"/>
      <c r="Q63" s="165"/>
      <c r="R63" s="165"/>
    </row>
    <row r="64" spans="2:18" x14ac:dyDescent="0.4">
      <c r="B64" s="1113" t="s">
        <v>306</v>
      </c>
      <c r="C64" s="1113"/>
      <c r="D64" s="1113"/>
      <c r="E64" s="1113"/>
      <c r="F64" s="1113"/>
      <c r="G64" s="1113"/>
      <c r="H64" s="1113"/>
      <c r="I64" s="1113"/>
      <c r="J64" s="1113"/>
      <c r="K64" s="1113"/>
      <c r="L64" s="1113"/>
      <c r="M64" s="1113"/>
      <c r="N64" s="1113"/>
      <c r="O64" s="1113"/>
      <c r="P64" s="1113"/>
      <c r="Q64" s="1113"/>
      <c r="R64" s="1113"/>
    </row>
    <row r="65" spans="2:18" x14ac:dyDescent="0.4">
      <c r="B65" s="1113" t="s">
        <v>307</v>
      </c>
      <c r="C65" s="1113"/>
      <c r="D65" s="1113"/>
      <c r="E65" s="1113"/>
      <c r="F65" s="1113"/>
      <c r="G65" s="1113"/>
      <c r="H65" s="1113"/>
      <c r="I65" s="1113"/>
      <c r="J65" s="1113"/>
      <c r="K65" s="1113"/>
      <c r="L65" s="1113"/>
      <c r="M65" s="1113"/>
      <c r="N65" s="1113"/>
      <c r="O65" s="1113"/>
      <c r="P65" s="1113"/>
      <c r="Q65" s="1113"/>
      <c r="R65" s="1113"/>
    </row>
    <row r="66" spans="2:18" x14ac:dyDescent="0.4">
      <c r="B66" s="1113" t="s">
        <v>308</v>
      </c>
      <c r="C66" s="1113"/>
      <c r="D66" s="1113"/>
      <c r="E66" s="1113"/>
      <c r="F66" s="1113"/>
      <c r="G66" s="1113"/>
      <c r="H66" s="1113"/>
      <c r="I66" s="1113"/>
      <c r="J66" s="1113"/>
      <c r="K66" s="1113"/>
      <c r="L66" s="1113"/>
      <c r="M66" s="1113"/>
      <c r="N66" s="1113"/>
      <c r="O66" s="1113"/>
      <c r="P66" s="1113"/>
      <c r="Q66" s="1113"/>
      <c r="R66" s="1113"/>
    </row>
    <row r="67" spans="2:18" x14ac:dyDescent="0.4">
      <c r="B67" s="1113" t="s">
        <v>309</v>
      </c>
      <c r="C67" s="1113"/>
      <c r="D67" s="1113"/>
      <c r="E67" s="1113"/>
      <c r="F67" s="1113"/>
      <c r="G67" s="1113"/>
      <c r="H67" s="1113"/>
      <c r="I67" s="1113"/>
      <c r="J67" s="1113"/>
      <c r="K67" s="1113"/>
      <c r="L67" s="1113"/>
      <c r="M67" s="1113"/>
      <c r="N67" s="1113"/>
      <c r="O67" s="1113"/>
      <c r="P67" s="1113"/>
      <c r="Q67" s="1113"/>
      <c r="R67" s="1113"/>
    </row>
    <row r="68" spans="2:18" x14ac:dyDescent="0.4">
      <c r="B68" s="1113" t="s">
        <v>310</v>
      </c>
      <c r="C68" s="1113"/>
      <c r="D68" s="1113"/>
      <c r="E68" s="1113"/>
      <c r="F68" s="1113"/>
      <c r="G68" s="1113"/>
      <c r="H68" s="1113"/>
      <c r="I68" s="1113"/>
      <c r="J68" s="1113"/>
      <c r="K68" s="1113"/>
      <c r="L68" s="1113"/>
      <c r="M68" s="1113"/>
      <c r="N68" s="1113"/>
      <c r="O68" s="1113"/>
      <c r="P68" s="1113"/>
      <c r="Q68" s="1113"/>
      <c r="R68" s="1113"/>
    </row>
    <row r="69" spans="2:18" x14ac:dyDescent="0.4">
      <c r="B69" s="1113" t="s">
        <v>311</v>
      </c>
      <c r="C69" s="1113"/>
      <c r="D69" s="1113"/>
      <c r="E69" s="1113"/>
      <c r="F69" s="1113"/>
      <c r="G69" s="1113"/>
      <c r="H69" s="1113"/>
      <c r="I69" s="1113"/>
      <c r="J69" s="1113"/>
      <c r="K69" s="1113"/>
      <c r="L69" s="1113"/>
      <c r="M69" s="1113"/>
      <c r="N69" s="1113"/>
      <c r="O69" s="1113"/>
      <c r="P69" s="1113"/>
      <c r="Q69" s="1113"/>
      <c r="R69" s="1113"/>
    </row>
    <row r="70" spans="2:18" x14ac:dyDescent="0.4">
      <c r="B70" s="1113" t="s">
        <v>312</v>
      </c>
      <c r="C70" s="1113"/>
      <c r="D70" s="1113"/>
      <c r="E70" s="1113"/>
      <c r="F70" s="1113"/>
      <c r="G70" s="1113"/>
      <c r="H70" s="1113"/>
      <c r="I70" s="1113"/>
      <c r="J70" s="1113"/>
      <c r="K70" s="1113"/>
      <c r="L70" s="1113"/>
      <c r="M70" s="1113"/>
      <c r="N70" s="1113"/>
      <c r="O70" s="1113"/>
      <c r="P70" s="1113"/>
      <c r="Q70" s="1113"/>
      <c r="R70" s="1113"/>
    </row>
    <row r="71" spans="2:18" x14ac:dyDescent="0.4">
      <c r="B71" s="1113" t="s">
        <v>313</v>
      </c>
      <c r="C71" s="1113"/>
      <c r="D71" s="1113"/>
      <c r="E71" s="1113"/>
      <c r="F71" s="1113"/>
      <c r="G71" s="1113"/>
      <c r="H71" s="1113"/>
      <c r="I71" s="1113"/>
      <c r="J71" s="1113"/>
      <c r="K71" s="1113"/>
      <c r="L71" s="1113"/>
      <c r="M71" s="1113"/>
      <c r="N71" s="1113"/>
      <c r="O71" s="1113"/>
      <c r="P71" s="1113"/>
      <c r="Q71" s="1113"/>
      <c r="R71" s="1113"/>
    </row>
    <row r="72" spans="2:18" x14ac:dyDescent="0.4">
      <c r="B72" s="1113" t="s">
        <v>314</v>
      </c>
      <c r="C72" s="1113"/>
      <c r="D72" s="1113"/>
      <c r="E72" s="1113"/>
      <c r="F72" s="1113"/>
      <c r="G72" s="1113"/>
      <c r="H72" s="1113"/>
      <c r="I72" s="1113"/>
      <c r="J72" s="1113"/>
      <c r="K72" s="1113"/>
      <c r="L72" s="1113"/>
      <c r="M72" s="1113"/>
      <c r="N72" s="1113"/>
      <c r="O72" s="1113"/>
      <c r="P72" s="1113"/>
      <c r="Q72" s="1113"/>
      <c r="R72" s="1113"/>
    </row>
    <row r="73" spans="2:18" x14ac:dyDescent="0.4">
      <c r="B73" s="1113" t="s">
        <v>315</v>
      </c>
      <c r="C73" s="1113"/>
      <c r="D73" s="1113"/>
      <c r="E73" s="1113"/>
      <c r="F73" s="1113"/>
      <c r="G73" s="1113"/>
      <c r="H73" s="1113"/>
      <c r="I73" s="1113"/>
      <c r="J73" s="1113"/>
      <c r="K73" s="1113"/>
      <c r="L73" s="1113"/>
      <c r="M73" s="1113"/>
      <c r="N73" s="1113"/>
      <c r="O73" s="1113"/>
      <c r="P73" s="1113"/>
      <c r="Q73" s="1113"/>
      <c r="R73" s="1113"/>
    </row>
    <row r="74" spans="2:18" x14ac:dyDescent="0.4">
      <c r="B74" s="1113" t="s">
        <v>316</v>
      </c>
      <c r="C74" s="1113"/>
      <c r="D74" s="1113"/>
      <c r="E74" s="1113"/>
      <c r="F74" s="1113"/>
      <c r="G74" s="1113"/>
      <c r="H74" s="1113"/>
      <c r="I74" s="1113"/>
      <c r="J74" s="1113"/>
      <c r="K74" s="1113"/>
      <c r="L74" s="1113"/>
      <c r="M74" s="1113"/>
      <c r="N74" s="1113"/>
      <c r="O74" s="1113"/>
      <c r="P74" s="1113"/>
      <c r="Q74" s="1113"/>
      <c r="R74" s="1113"/>
    </row>
    <row r="75" spans="2:18" x14ac:dyDescent="0.4">
      <c r="B75" s="1113" t="s">
        <v>317</v>
      </c>
      <c r="C75" s="1113"/>
      <c r="D75" s="1113"/>
      <c r="E75" s="1113"/>
      <c r="F75" s="1113"/>
      <c r="G75" s="1113"/>
      <c r="H75" s="1113"/>
      <c r="I75" s="1113"/>
      <c r="J75" s="1113"/>
      <c r="K75" s="1113"/>
      <c r="L75" s="1113"/>
      <c r="M75" s="1113"/>
      <c r="N75" s="1113"/>
      <c r="O75" s="1113"/>
      <c r="P75" s="1113"/>
      <c r="Q75" s="1113"/>
      <c r="R75" s="1113"/>
    </row>
    <row r="76" spans="2:18" x14ac:dyDescent="0.4">
      <c r="B76" s="1113" t="s">
        <v>318</v>
      </c>
      <c r="C76" s="1113"/>
      <c r="D76" s="1113"/>
      <c r="E76" s="1113"/>
      <c r="F76" s="1113"/>
      <c r="G76" s="1113"/>
      <c r="H76" s="1113"/>
      <c r="I76" s="1113"/>
      <c r="J76" s="1113"/>
      <c r="K76" s="1113"/>
      <c r="L76" s="1113"/>
      <c r="M76" s="1113"/>
      <c r="N76" s="1113"/>
      <c r="O76" s="1113"/>
      <c r="P76" s="1113"/>
      <c r="Q76" s="1113"/>
      <c r="R76" s="1113"/>
    </row>
    <row r="77" spans="2:18" x14ac:dyDescent="0.4">
      <c r="B77" s="1113" t="s">
        <v>319</v>
      </c>
      <c r="C77" s="1113"/>
      <c r="D77" s="1113"/>
      <c r="E77" s="1113"/>
      <c r="F77" s="1113"/>
      <c r="G77" s="1113"/>
      <c r="H77" s="1113"/>
      <c r="I77" s="1113"/>
      <c r="J77" s="1113"/>
      <c r="K77" s="1113"/>
      <c r="L77" s="1113"/>
      <c r="M77" s="1113"/>
      <c r="N77" s="1113"/>
      <c r="O77" s="1113"/>
      <c r="P77" s="1113"/>
      <c r="Q77" s="1113"/>
      <c r="R77" s="1113"/>
    </row>
    <row r="78" spans="2:18" x14ac:dyDescent="0.4">
      <c r="B78" s="1113" t="s">
        <v>320</v>
      </c>
      <c r="C78" s="1113"/>
      <c r="D78" s="1113"/>
      <c r="E78" s="1113"/>
      <c r="F78" s="1113"/>
      <c r="G78" s="1113"/>
      <c r="H78" s="1113"/>
      <c r="I78" s="1113"/>
      <c r="J78" s="1113"/>
      <c r="K78" s="1113"/>
      <c r="L78" s="1113"/>
      <c r="M78" s="1113"/>
      <c r="N78" s="1113"/>
      <c r="O78" s="1113"/>
      <c r="P78" s="1113"/>
      <c r="Q78" s="1113"/>
      <c r="R78" s="1113"/>
    </row>
    <row r="79" spans="2:18" x14ac:dyDescent="0.4">
      <c r="B79" s="1113" t="s">
        <v>321</v>
      </c>
      <c r="C79" s="1113"/>
      <c r="D79" s="1113"/>
      <c r="E79" s="1113"/>
      <c r="F79" s="1113"/>
      <c r="G79" s="1113"/>
      <c r="H79" s="1113"/>
      <c r="I79" s="1113"/>
      <c r="J79" s="1113"/>
      <c r="K79" s="1113"/>
      <c r="L79" s="1113"/>
      <c r="M79" s="1113"/>
      <c r="N79" s="1113"/>
      <c r="O79" s="1113"/>
      <c r="P79" s="1113"/>
      <c r="Q79" s="1113"/>
      <c r="R79" s="1113"/>
    </row>
    <row r="80" spans="2:18" x14ac:dyDescent="0.4">
      <c r="B80" s="1113" t="s">
        <v>322</v>
      </c>
      <c r="C80" s="1113"/>
      <c r="D80" s="1113"/>
      <c r="E80" s="1113"/>
      <c r="F80" s="1113"/>
      <c r="G80" s="1113"/>
      <c r="H80" s="1113"/>
      <c r="I80" s="1113"/>
      <c r="J80" s="1113"/>
      <c r="K80" s="1113"/>
      <c r="L80" s="1113"/>
      <c r="M80" s="1113"/>
      <c r="N80" s="1113"/>
      <c r="O80" s="1113"/>
      <c r="P80" s="1113"/>
      <c r="Q80" s="1113"/>
      <c r="R80" s="1113"/>
    </row>
    <row r="81" spans="2:18" x14ac:dyDescent="0.4">
      <c r="B81" s="1113" t="s">
        <v>323</v>
      </c>
      <c r="C81" s="1113"/>
      <c r="D81" s="1113"/>
      <c r="E81" s="1113"/>
      <c r="F81" s="1113"/>
      <c r="G81" s="1113"/>
      <c r="H81" s="1113"/>
      <c r="I81" s="1113"/>
      <c r="J81" s="1113"/>
      <c r="K81" s="1113"/>
      <c r="L81" s="1113"/>
      <c r="M81" s="1113"/>
      <c r="N81" s="1113"/>
      <c r="O81" s="1113"/>
      <c r="P81" s="1113"/>
      <c r="Q81" s="1113"/>
      <c r="R81" s="1113"/>
    </row>
    <row r="82" spans="2:18" x14ac:dyDescent="0.4">
      <c r="B82" s="1113" t="s">
        <v>324</v>
      </c>
      <c r="C82" s="1113"/>
      <c r="D82" s="1113"/>
      <c r="E82" s="1113"/>
      <c r="F82" s="1113"/>
      <c r="G82" s="1113"/>
      <c r="H82" s="1113"/>
      <c r="I82" s="1113"/>
      <c r="J82" s="1113"/>
      <c r="K82" s="1113"/>
      <c r="L82" s="1113"/>
      <c r="M82" s="1113"/>
      <c r="N82" s="1113"/>
      <c r="O82" s="1113"/>
      <c r="P82" s="1113"/>
      <c r="Q82" s="1113"/>
      <c r="R82" s="1113"/>
    </row>
    <row r="83" spans="2:18" x14ac:dyDescent="0.4">
      <c r="B83" s="1114" t="s">
        <v>325</v>
      </c>
      <c r="C83" s="1113"/>
      <c r="D83" s="1113"/>
      <c r="E83" s="1113"/>
      <c r="F83" s="1113"/>
      <c r="G83" s="1113"/>
      <c r="H83" s="1113"/>
      <c r="I83" s="1113"/>
      <c r="J83" s="1113"/>
      <c r="K83" s="1113"/>
      <c r="L83" s="1113"/>
      <c r="M83" s="1113"/>
      <c r="N83" s="1113"/>
      <c r="O83" s="1113"/>
      <c r="P83" s="1113"/>
      <c r="Q83" s="1113"/>
      <c r="R83" s="1113"/>
    </row>
    <row r="84" spans="2:18" x14ac:dyDescent="0.4">
      <c r="B84" s="1113" t="s">
        <v>326</v>
      </c>
      <c r="C84" s="1113"/>
      <c r="D84" s="1113"/>
      <c r="E84" s="1113"/>
      <c r="F84" s="1113"/>
      <c r="G84" s="1113"/>
      <c r="H84" s="1113"/>
      <c r="I84" s="1113"/>
      <c r="J84" s="1113"/>
      <c r="K84" s="1113"/>
      <c r="L84" s="1113"/>
      <c r="M84" s="1113"/>
      <c r="N84" s="1113"/>
      <c r="O84" s="1113"/>
      <c r="P84" s="1113"/>
      <c r="Q84" s="1113"/>
      <c r="R84" s="1113"/>
    </row>
    <row r="85" spans="2:18" x14ac:dyDescent="0.4">
      <c r="B85" s="1113" t="s">
        <v>327</v>
      </c>
      <c r="C85" s="1113"/>
      <c r="D85" s="1113"/>
      <c r="E85" s="1113"/>
      <c r="F85" s="1113"/>
      <c r="G85" s="1113"/>
      <c r="H85" s="1113"/>
      <c r="I85" s="1113"/>
      <c r="J85" s="1113"/>
      <c r="K85" s="1113"/>
      <c r="L85" s="1113"/>
      <c r="M85" s="1113"/>
      <c r="N85" s="1113"/>
      <c r="O85" s="1113"/>
      <c r="P85" s="1113"/>
      <c r="Q85" s="1113"/>
      <c r="R85" s="1113"/>
    </row>
    <row r="86" spans="2:18" x14ac:dyDescent="0.4">
      <c r="B86" s="1113"/>
      <c r="C86" s="1113"/>
      <c r="D86" s="1113"/>
      <c r="E86" s="1113"/>
      <c r="F86" s="1113"/>
      <c r="G86" s="1113"/>
      <c r="H86" s="1113"/>
      <c r="I86" s="1113"/>
      <c r="J86" s="1113"/>
      <c r="K86" s="1113"/>
      <c r="L86" s="1113"/>
      <c r="M86" s="1113"/>
      <c r="N86" s="1113"/>
      <c r="O86" s="1113"/>
      <c r="P86" s="1113"/>
      <c r="Q86" s="1113"/>
      <c r="R86" s="1113"/>
    </row>
    <row r="87" spans="2:18" x14ac:dyDescent="0.4">
      <c r="B87" s="1113"/>
      <c r="C87" s="1113"/>
      <c r="D87" s="1113"/>
      <c r="E87" s="1113"/>
      <c r="F87" s="1113"/>
      <c r="G87" s="1113"/>
      <c r="H87" s="1113"/>
      <c r="I87" s="1113"/>
      <c r="J87" s="1113"/>
      <c r="K87" s="1113"/>
      <c r="L87" s="1113"/>
      <c r="M87" s="1113"/>
      <c r="N87" s="1113"/>
      <c r="O87" s="1113"/>
      <c r="P87" s="1113"/>
      <c r="Q87" s="1113"/>
      <c r="R87" s="1113"/>
    </row>
    <row r="88" spans="2:18" x14ac:dyDescent="0.4">
      <c r="B88" s="1113"/>
      <c r="C88" s="1113"/>
      <c r="D88" s="1113"/>
      <c r="E88" s="1113"/>
      <c r="F88" s="1113"/>
      <c r="G88" s="1113"/>
      <c r="H88" s="1113"/>
      <c r="I88" s="1113"/>
      <c r="J88" s="1113"/>
      <c r="K88" s="1113"/>
      <c r="L88" s="1113"/>
      <c r="M88" s="1113"/>
      <c r="N88" s="1113"/>
      <c r="O88" s="1113"/>
      <c r="P88" s="1113"/>
      <c r="Q88" s="1113"/>
      <c r="R88" s="1113"/>
    </row>
    <row r="89" spans="2:18" x14ac:dyDescent="0.4">
      <c r="B89" s="1113"/>
      <c r="C89" s="1113"/>
      <c r="D89" s="1113"/>
      <c r="E89" s="1113"/>
      <c r="F89" s="1113"/>
      <c r="G89" s="1113"/>
      <c r="H89" s="1113"/>
      <c r="I89" s="1113"/>
      <c r="J89" s="1113"/>
      <c r="K89" s="1113"/>
      <c r="L89" s="1113"/>
      <c r="M89" s="1113"/>
      <c r="N89" s="1113"/>
      <c r="O89" s="1113"/>
      <c r="P89" s="1113"/>
      <c r="Q89" s="1113"/>
      <c r="R89" s="1113"/>
    </row>
    <row r="90" spans="2:18" x14ac:dyDescent="0.4">
      <c r="B90" s="1113"/>
      <c r="C90" s="1113"/>
      <c r="D90" s="1113"/>
      <c r="E90" s="1113"/>
      <c r="F90" s="1113"/>
      <c r="G90" s="1113"/>
      <c r="H90" s="1113"/>
      <c r="I90" s="1113"/>
      <c r="J90" s="1113"/>
      <c r="K90" s="1113"/>
      <c r="L90" s="1113"/>
      <c r="M90" s="1113"/>
      <c r="N90" s="1113"/>
      <c r="O90" s="1113"/>
      <c r="P90" s="1113"/>
      <c r="Q90" s="1113"/>
      <c r="R90" s="1113"/>
    </row>
    <row r="91" spans="2:18" x14ac:dyDescent="0.4">
      <c r="B91" s="1113"/>
      <c r="C91" s="1113"/>
      <c r="D91" s="1113"/>
      <c r="E91" s="1113"/>
      <c r="F91" s="1113"/>
      <c r="G91" s="1113"/>
      <c r="H91" s="1113"/>
      <c r="I91" s="1113"/>
      <c r="J91" s="1113"/>
      <c r="K91" s="1113"/>
      <c r="L91" s="1113"/>
      <c r="M91" s="1113"/>
      <c r="N91" s="1113"/>
      <c r="O91" s="1113"/>
      <c r="P91" s="1113"/>
      <c r="Q91" s="1113"/>
      <c r="R91" s="1113"/>
    </row>
    <row r="92" spans="2:18" x14ac:dyDescent="0.4">
      <c r="B92" s="1113"/>
      <c r="C92" s="1113"/>
      <c r="D92" s="1113"/>
      <c r="E92" s="1113"/>
      <c r="F92" s="1113"/>
      <c r="G92" s="1113"/>
      <c r="H92" s="1113"/>
      <c r="I92" s="1113"/>
      <c r="J92" s="1113"/>
      <c r="K92" s="1113"/>
      <c r="L92" s="1113"/>
      <c r="M92" s="1113"/>
      <c r="N92" s="1113"/>
      <c r="O92" s="1113"/>
      <c r="P92" s="1113"/>
      <c r="Q92" s="1113"/>
      <c r="R92" s="1113"/>
    </row>
    <row r="93" spans="2:18" x14ac:dyDescent="0.4">
      <c r="B93" s="1113"/>
      <c r="C93" s="1113"/>
      <c r="D93" s="1113"/>
      <c r="E93" s="1113"/>
      <c r="F93" s="1113"/>
      <c r="G93" s="1113"/>
      <c r="H93" s="1113"/>
      <c r="I93" s="1113"/>
      <c r="J93" s="1113"/>
      <c r="K93" s="1113"/>
      <c r="L93" s="1113"/>
      <c r="M93" s="1113"/>
      <c r="N93" s="1113"/>
      <c r="O93" s="1113"/>
      <c r="P93" s="1113"/>
      <c r="Q93" s="1113"/>
      <c r="R93" s="1113"/>
    </row>
    <row r="94" spans="2:18" x14ac:dyDescent="0.4">
      <c r="B94" s="1113"/>
      <c r="C94" s="1113"/>
      <c r="D94" s="1113"/>
      <c r="E94" s="1113"/>
      <c r="F94" s="1113"/>
      <c r="G94" s="1113"/>
      <c r="H94" s="1113"/>
      <c r="I94" s="1113"/>
      <c r="J94" s="1113"/>
      <c r="K94" s="1113"/>
      <c r="L94" s="1113"/>
      <c r="M94" s="1113"/>
      <c r="N94" s="1113"/>
      <c r="O94" s="1113"/>
      <c r="P94" s="1113"/>
      <c r="Q94" s="1113"/>
      <c r="R94" s="1113"/>
    </row>
    <row r="122" spans="1:7" x14ac:dyDescent="0.4">
      <c r="A122" s="156"/>
      <c r="C122" s="156"/>
      <c r="D122" s="156"/>
      <c r="E122" s="156"/>
      <c r="F122" s="156"/>
      <c r="G122" s="156"/>
    </row>
    <row r="123" spans="1:7" x14ac:dyDescent="0.4">
      <c r="C123" s="154"/>
    </row>
    <row r="151" spans="1:1" x14ac:dyDescent="0.4">
      <c r="A151" s="156"/>
    </row>
    <row r="187" spans="1:1" x14ac:dyDescent="0.4">
      <c r="A187" s="166"/>
    </row>
    <row r="238" spans="1:1" x14ac:dyDescent="0.4">
      <c r="A238" s="166"/>
    </row>
    <row r="287" spans="1:1" x14ac:dyDescent="0.4">
      <c r="A287" s="166"/>
    </row>
    <row r="314" spans="1:1" x14ac:dyDescent="0.4">
      <c r="A314" s="156"/>
    </row>
    <row r="364" spans="1:1" x14ac:dyDescent="0.4">
      <c r="A364" s="166"/>
    </row>
    <row r="388" spans="1:1" x14ac:dyDescent="0.4">
      <c r="A388" s="156"/>
    </row>
    <row r="416" spans="1:1" x14ac:dyDescent="0.4">
      <c r="A416" s="156"/>
    </row>
    <row r="444" spans="1:1" x14ac:dyDescent="0.4">
      <c r="A444" s="156"/>
    </row>
    <row r="468" spans="1:1" x14ac:dyDescent="0.4">
      <c r="A468" s="156"/>
    </row>
    <row r="497" spans="1:1" x14ac:dyDescent="0.4">
      <c r="A497" s="156"/>
    </row>
    <row r="526" spans="1:1" x14ac:dyDescent="0.4">
      <c r="A526" s="156"/>
    </row>
    <row r="575" spans="1:1" x14ac:dyDescent="0.4">
      <c r="A575" s="166"/>
    </row>
    <row r="606" spans="1:1" x14ac:dyDescent="0.4">
      <c r="A606" s="166"/>
    </row>
    <row r="650" spans="1:1" x14ac:dyDescent="0.4">
      <c r="A650" s="166"/>
    </row>
    <row r="686" spans="1:1" x14ac:dyDescent="0.4">
      <c r="A686" s="156"/>
    </row>
    <row r="725" spans="1:1" x14ac:dyDescent="0.4">
      <c r="A725" s="166"/>
    </row>
    <row r="754" spans="1:1" x14ac:dyDescent="0.4">
      <c r="A754" s="166"/>
    </row>
    <row r="793" spans="1:1" x14ac:dyDescent="0.4">
      <c r="A793" s="166"/>
    </row>
    <row r="832" spans="1:1" x14ac:dyDescent="0.4">
      <c r="A832" s="166"/>
    </row>
    <row r="860" spans="1:1" x14ac:dyDescent="0.4">
      <c r="A860" s="166"/>
    </row>
    <row r="900" spans="1:1" x14ac:dyDescent="0.4">
      <c r="A900" s="166"/>
    </row>
    <row r="940" spans="1:1" x14ac:dyDescent="0.4">
      <c r="A940" s="166"/>
    </row>
    <row r="969" spans="1:1" x14ac:dyDescent="0.4">
      <c r="A969" s="166"/>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3"/>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id="rId1"/>
  <rowBreaks count="1" manualBreakCount="1">
    <brk id="4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SheetLayoutView="55" workbookViewId="0">
      <selection activeCell="F61" sqref="F61"/>
    </sheetView>
  </sheetViews>
  <sheetFormatPr defaultColWidth="4" defaultRowHeight="13.5" x14ac:dyDescent="0.4"/>
  <cols>
    <col min="1" max="1" width="2.875" style="11" customWidth="1"/>
    <col min="2" max="2" width="2.375" style="11" customWidth="1"/>
    <col min="3" max="3" width="3.5" style="11" customWidth="1"/>
    <col min="4" max="15" width="3.625" style="11" customWidth="1"/>
    <col min="16" max="16" width="1.5" style="11" customWidth="1"/>
    <col min="17" max="18" width="3.625" style="11" customWidth="1"/>
    <col min="19" max="19" width="2.75" style="11" customWidth="1"/>
    <col min="20" max="31" width="3.625" style="11" customWidth="1"/>
    <col min="32" max="16384" width="4" style="11"/>
  </cols>
  <sheetData>
    <row r="2" spans="2:31" x14ac:dyDescent="0.4">
      <c r="B2" s="11" t="s">
        <v>328</v>
      </c>
    </row>
    <row r="3" spans="2:31" x14ac:dyDescent="0.4">
      <c r="U3" s="14"/>
      <c r="X3" s="16" t="s">
        <v>71</v>
      </c>
      <c r="Y3" s="889"/>
      <c r="Z3" s="889"/>
      <c r="AA3" s="16" t="s">
        <v>72</v>
      </c>
      <c r="AB3" s="17"/>
      <c r="AC3" s="16" t="s">
        <v>182</v>
      </c>
      <c r="AD3" s="17"/>
      <c r="AE3" s="16" t="s">
        <v>183</v>
      </c>
    </row>
    <row r="4" spans="2:31" x14ac:dyDescent="0.4">
      <c r="T4" s="167"/>
      <c r="U4" s="167"/>
      <c r="V4" s="167"/>
    </row>
    <row r="5" spans="2:31" x14ac:dyDescent="0.4">
      <c r="B5" s="889" t="s">
        <v>329</v>
      </c>
      <c r="C5" s="889"/>
      <c r="D5" s="889"/>
      <c r="E5" s="889"/>
      <c r="F5" s="889"/>
      <c r="G5" s="889"/>
      <c r="H5" s="889"/>
      <c r="I5" s="889"/>
      <c r="J5" s="889"/>
      <c r="K5" s="889"/>
      <c r="L5" s="889"/>
      <c r="M5" s="889"/>
      <c r="N5" s="889"/>
      <c r="O5" s="889"/>
      <c r="P5" s="889"/>
      <c r="Q5" s="889"/>
      <c r="R5" s="889"/>
      <c r="S5" s="889"/>
      <c r="T5" s="889"/>
      <c r="U5" s="889"/>
      <c r="V5" s="889"/>
      <c r="W5" s="889"/>
      <c r="X5" s="889"/>
      <c r="Y5" s="889"/>
      <c r="Z5" s="889"/>
      <c r="AA5" s="889"/>
      <c r="AB5" s="889"/>
      <c r="AC5" s="889"/>
      <c r="AD5" s="889"/>
      <c r="AE5" s="889"/>
    </row>
    <row r="6" spans="2:31" ht="65.25" customHeight="1" x14ac:dyDescent="0.4">
      <c r="B6" s="1116" t="s">
        <v>330</v>
      </c>
      <c r="C6" s="1116"/>
      <c r="D6" s="1116"/>
      <c r="E6" s="1116"/>
      <c r="F6" s="1116"/>
      <c r="G6" s="1116"/>
      <c r="H6" s="1116"/>
      <c r="I6" s="1116"/>
      <c r="J6" s="1116"/>
      <c r="K6" s="1116"/>
      <c r="L6" s="1116"/>
      <c r="M6" s="1116"/>
      <c r="N6" s="1116"/>
      <c r="O6" s="1116"/>
      <c r="P6" s="1116"/>
      <c r="Q6" s="1116"/>
      <c r="R6" s="1116"/>
      <c r="S6" s="1116"/>
      <c r="T6" s="1116"/>
      <c r="U6" s="1116"/>
      <c r="V6" s="1116"/>
      <c r="W6" s="1116"/>
      <c r="X6" s="1116"/>
      <c r="Y6" s="1116"/>
      <c r="Z6" s="1116"/>
      <c r="AA6" s="1116"/>
      <c r="AB6" s="1116"/>
      <c r="AC6" s="1116"/>
      <c r="AD6" s="1116"/>
      <c r="AE6" s="17"/>
    </row>
    <row r="7" spans="2:31" ht="23.25" customHeight="1" x14ac:dyDescent="0.4"/>
    <row r="8" spans="2:31" ht="23.25" customHeight="1" x14ac:dyDescent="0.4">
      <c r="B8" s="168" t="s">
        <v>331</v>
      </c>
      <c r="C8" s="168"/>
      <c r="D8" s="168"/>
      <c r="E8" s="168"/>
      <c r="F8" s="886"/>
      <c r="G8" s="887"/>
      <c r="H8" s="887"/>
      <c r="I8" s="887"/>
      <c r="J8" s="887"/>
      <c r="K8" s="887"/>
      <c r="L8" s="887"/>
      <c r="M8" s="887"/>
      <c r="N8" s="887"/>
      <c r="O8" s="887"/>
      <c r="P8" s="887"/>
      <c r="Q8" s="887"/>
      <c r="R8" s="887"/>
      <c r="S8" s="887"/>
      <c r="T8" s="887"/>
      <c r="U8" s="887"/>
      <c r="V8" s="887"/>
      <c r="W8" s="887"/>
      <c r="X8" s="887"/>
      <c r="Y8" s="887"/>
      <c r="Z8" s="887"/>
      <c r="AA8" s="887"/>
      <c r="AB8" s="887"/>
      <c r="AC8" s="887"/>
      <c r="AD8" s="887"/>
      <c r="AE8" s="888"/>
    </row>
    <row r="9" spans="2:31" ht="24.95" customHeight="1" x14ac:dyDescent="0.4">
      <c r="B9" s="168" t="s">
        <v>332</v>
      </c>
      <c r="C9" s="168"/>
      <c r="D9" s="168"/>
      <c r="E9" s="168"/>
      <c r="F9" s="169" t="s">
        <v>10</v>
      </c>
      <c r="G9" s="170" t="s">
        <v>333</v>
      </c>
      <c r="H9" s="170"/>
      <c r="I9" s="170"/>
      <c r="J9" s="170"/>
      <c r="K9" s="171" t="s">
        <v>10</v>
      </c>
      <c r="L9" s="170" t="s">
        <v>334</v>
      </c>
      <c r="M9" s="170"/>
      <c r="N9" s="170"/>
      <c r="O9" s="170"/>
      <c r="P9" s="170"/>
      <c r="Q9" s="171" t="s">
        <v>10</v>
      </c>
      <c r="R9" s="170" t="s">
        <v>335</v>
      </c>
      <c r="S9" s="170"/>
      <c r="T9" s="170"/>
      <c r="U9" s="170"/>
      <c r="V9" s="170"/>
      <c r="W9" s="170"/>
      <c r="X9" s="170"/>
      <c r="Y9" s="170"/>
      <c r="Z9" s="170"/>
      <c r="AA9" s="170"/>
      <c r="AB9" s="170"/>
      <c r="AC9" s="170"/>
      <c r="AD9" s="172"/>
      <c r="AE9" s="173"/>
    </row>
    <row r="10" spans="2:31" ht="24.95" customHeight="1" x14ac:dyDescent="0.4">
      <c r="B10" s="1117" t="s">
        <v>336</v>
      </c>
      <c r="C10" s="1118"/>
      <c r="D10" s="1118"/>
      <c r="E10" s="1119"/>
      <c r="F10" s="17" t="s">
        <v>10</v>
      </c>
      <c r="G10" s="14" t="s">
        <v>337</v>
      </c>
      <c r="H10" s="14"/>
      <c r="I10" s="14"/>
      <c r="J10" s="14"/>
      <c r="K10" s="14"/>
      <c r="L10" s="14"/>
      <c r="M10" s="14"/>
      <c r="N10" s="14"/>
      <c r="O10" s="14"/>
      <c r="Q10" s="174"/>
      <c r="R10" s="175" t="s">
        <v>10</v>
      </c>
      <c r="S10" s="14" t="s">
        <v>338</v>
      </c>
      <c r="T10" s="14"/>
      <c r="U10" s="14"/>
      <c r="V10" s="14"/>
      <c r="W10" s="176"/>
      <c r="X10" s="176"/>
      <c r="Y10" s="176"/>
      <c r="Z10" s="176"/>
      <c r="AA10" s="176"/>
      <c r="AB10" s="176"/>
      <c r="AC10" s="176"/>
      <c r="AD10" s="174"/>
      <c r="AE10" s="177"/>
    </row>
    <row r="11" spans="2:31" ht="24.95" customHeight="1" x14ac:dyDescent="0.4">
      <c r="B11" s="1120"/>
      <c r="C11" s="889"/>
      <c r="D11" s="889"/>
      <c r="E11" s="1121"/>
      <c r="F11" s="17" t="s">
        <v>10</v>
      </c>
      <c r="G11" s="14" t="s">
        <v>339</v>
      </c>
      <c r="H11" s="14"/>
      <c r="I11" s="14"/>
      <c r="J11" s="14"/>
      <c r="K11" s="14"/>
      <c r="L11" s="14"/>
      <c r="M11" s="14"/>
      <c r="N11" s="14"/>
      <c r="O11" s="14"/>
      <c r="R11" s="17" t="s">
        <v>10</v>
      </c>
      <c r="S11" s="14" t="s">
        <v>340</v>
      </c>
      <c r="T11" s="14"/>
      <c r="U11" s="14"/>
      <c r="V11" s="14"/>
      <c r="W11" s="14"/>
      <c r="X11" s="14"/>
      <c r="Y11" s="14"/>
      <c r="Z11" s="14"/>
      <c r="AA11" s="14"/>
      <c r="AB11" s="14"/>
      <c r="AC11" s="14"/>
      <c r="AE11" s="178"/>
    </row>
    <row r="12" spans="2:31" ht="24.95" customHeight="1" x14ac:dyDescent="0.4">
      <c r="B12" s="1120"/>
      <c r="C12" s="889"/>
      <c r="D12" s="889"/>
      <c r="E12" s="1121"/>
      <c r="F12" s="17" t="s">
        <v>10</v>
      </c>
      <c r="G12" s="179" t="s">
        <v>341</v>
      </c>
      <c r="H12" s="14"/>
      <c r="I12" s="14"/>
      <c r="J12" s="14"/>
      <c r="K12" s="14"/>
      <c r="L12" s="14"/>
      <c r="M12" s="14"/>
      <c r="N12" s="14"/>
      <c r="O12" s="14"/>
      <c r="R12" s="17" t="s">
        <v>10</v>
      </c>
      <c r="S12" s="179" t="s">
        <v>342</v>
      </c>
      <c r="T12" s="14"/>
      <c r="U12" s="14"/>
      <c r="V12" s="14"/>
      <c r="W12" s="14"/>
      <c r="X12" s="14"/>
      <c r="Y12" s="14"/>
      <c r="Z12" s="14"/>
      <c r="AA12" s="14"/>
      <c r="AB12" s="14"/>
      <c r="AC12" s="14"/>
      <c r="AE12" s="178"/>
    </row>
    <row r="13" spans="2:31" ht="24.95" customHeight="1" x14ac:dyDescent="0.15">
      <c r="B13" s="1120"/>
      <c r="C13" s="889"/>
      <c r="D13" s="889"/>
      <c r="E13" s="1121"/>
      <c r="F13" s="17" t="s">
        <v>10</v>
      </c>
      <c r="G13" s="14" t="s">
        <v>343</v>
      </c>
      <c r="H13" s="14"/>
      <c r="I13" s="14"/>
      <c r="J13" s="14"/>
      <c r="K13" s="14"/>
      <c r="L13" s="14"/>
      <c r="M13" s="180"/>
      <c r="N13" s="14"/>
      <c r="O13" s="14"/>
      <c r="R13" s="17" t="s">
        <v>10</v>
      </c>
      <c r="S13" s="14" t="s">
        <v>344</v>
      </c>
      <c r="T13" s="14"/>
      <c r="U13" s="14"/>
      <c r="V13" s="14"/>
      <c r="W13" s="14"/>
      <c r="X13" s="14"/>
      <c r="Y13" s="14"/>
      <c r="Z13" s="14"/>
      <c r="AA13" s="14"/>
      <c r="AB13" s="14"/>
      <c r="AC13" s="14"/>
      <c r="AE13" s="178"/>
    </row>
    <row r="14" spans="2:31" ht="24.95" customHeight="1" x14ac:dyDescent="0.15">
      <c r="B14" s="1120"/>
      <c r="C14" s="889"/>
      <c r="D14" s="889"/>
      <c r="E14" s="1121"/>
      <c r="F14" s="17" t="s">
        <v>10</v>
      </c>
      <c r="G14" s="14" t="s">
        <v>345</v>
      </c>
      <c r="H14" s="14"/>
      <c r="I14" s="14"/>
      <c r="J14" s="14"/>
      <c r="K14" s="180"/>
      <c r="L14" s="179"/>
      <c r="M14" s="181"/>
      <c r="N14" s="181"/>
      <c r="O14" s="179"/>
      <c r="R14" s="17"/>
      <c r="S14" s="14"/>
      <c r="T14" s="179"/>
      <c r="U14" s="179"/>
      <c r="V14" s="179"/>
      <c r="W14" s="179"/>
      <c r="X14" s="179"/>
      <c r="Y14" s="179"/>
      <c r="Z14" s="179"/>
      <c r="AA14" s="179"/>
      <c r="AB14" s="179"/>
      <c r="AC14" s="179"/>
      <c r="AE14" s="178"/>
    </row>
    <row r="15" spans="2:31" ht="24.95" customHeight="1" x14ac:dyDescent="0.4">
      <c r="B15" s="168" t="s">
        <v>346</v>
      </c>
      <c r="C15" s="168"/>
      <c r="D15" s="168"/>
      <c r="E15" s="168"/>
      <c r="F15" s="169" t="s">
        <v>10</v>
      </c>
      <c r="G15" s="170" t="s">
        <v>347</v>
      </c>
      <c r="H15" s="182"/>
      <c r="I15" s="182"/>
      <c r="J15" s="182"/>
      <c r="K15" s="182"/>
      <c r="L15" s="182"/>
      <c r="M15" s="182"/>
      <c r="N15" s="182"/>
      <c r="O15" s="182"/>
      <c r="P15" s="182"/>
      <c r="Q15" s="172"/>
      <c r="R15" s="171" t="s">
        <v>10</v>
      </c>
      <c r="S15" s="170" t="s">
        <v>348</v>
      </c>
      <c r="T15" s="182"/>
      <c r="U15" s="182"/>
      <c r="V15" s="182"/>
      <c r="W15" s="182"/>
      <c r="X15" s="182"/>
      <c r="Y15" s="182"/>
      <c r="Z15" s="182"/>
      <c r="AA15" s="182"/>
      <c r="AB15" s="182"/>
      <c r="AC15" s="182"/>
      <c r="AD15" s="172"/>
      <c r="AE15" s="173"/>
    </row>
    <row r="16" spans="2:31" ht="30.75" customHeight="1" x14ac:dyDescent="0.4"/>
    <row r="17" spans="2:31" x14ac:dyDescent="0.4">
      <c r="B17" s="183"/>
      <c r="C17" s="172"/>
      <c r="D17" s="172"/>
      <c r="E17" s="172"/>
      <c r="F17" s="172"/>
      <c r="G17" s="172"/>
      <c r="H17" s="172"/>
      <c r="I17" s="172"/>
      <c r="J17" s="172"/>
      <c r="K17" s="172"/>
      <c r="L17" s="172"/>
      <c r="M17" s="172"/>
      <c r="N17" s="172"/>
      <c r="O17" s="172"/>
      <c r="P17" s="172"/>
      <c r="Q17" s="172"/>
      <c r="R17" s="172"/>
      <c r="S17" s="172"/>
      <c r="T17" s="172"/>
      <c r="U17" s="172"/>
      <c r="V17" s="172"/>
      <c r="W17" s="172"/>
      <c r="X17" s="172"/>
      <c r="Y17" s="172"/>
      <c r="Z17" s="173"/>
      <c r="AA17" s="169"/>
      <c r="AB17" s="171" t="s">
        <v>349</v>
      </c>
      <c r="AC17" s="171" t="s">
        <v>350</v>
      </c>
      <c r="AD17" s="171" t="s">
        <v>351</v>
      </c>
      <c r="AE17" s="173"/>
    </row>
    <row r="18" spans="2:31" x14ac:dyDescent="0.4">
      <c r="B18" s="184" t="s">
        <v>352</v>
      </c>
      <c r="C18" s="174"/>
      <c r="D18" s="174"/>
      <c r="E18" s="174"/>
      <c r="F18" s="174"/>
      <c r="G18" s="174"/>
      <c r="H18" s="174"/>
      <c r="I18" s="174"/>
      <c r="J18" s="174"/>
      <c r="K18" s="174"/>
      <c r="L18" s="174"/>
      <c r="M18" s="174"/>
      <c r="N18" s="174"/>
      <c r="O18" s="174"/>
      <c r="P18" s="174"/>
      <c r="Q18" s="174"/>
      <c r="R18" s="174"/>
      <c r="S18" s="174"/>
      <c r="T18" s="174"/>
      <c r="U18" s="174"/>
      <c r="V18" s="174"/>
      <c r="W18" s="174"/>
      <c r="X18" s="174"/>
      <c r="Y18" s="174"/>
      <c r="Z18" s="185"/>
      <c r="AA18" s="186"/>
      <c r="AB18" s="175"/>
      <c r="AC18" s="175"/>
      <c r="AD18" s="174"/>
      <c r="AE18" s="177"/>
    </row>
    <row r="19" spans="2:31" x14ac:dyDescent="0.4">
      <c r="B19" s="40"/>
      <c r="C19" s="187" t="s">
        <v>353</v>
      </c>
      <c r="D19" s="11" t="s">
        <v>354</v>
      </c>
      <c r="Z19" s="188"/>
      <c r="AA19" s="189"/>
      <c r="AB19" s="17" t="s">
        <v>10</v>
      </c>
      <c r="AC19" s="17" t="s">
        <v>350</v>
      </c>
      <c r="AD19" s="17" t="s">
        <v>10</v>
      </c>
      <c r="AE19" s="178"/>
    </row>
    <row r="20" spans="2:31" x14ac:dyDescent="0.4">
      <c r="B20" s="40"/>
      <c r="D20" s="11" t="s">
        <v>355</v>
      </c>
      <c r="Z20" s="190"/>
      <c r="AA20" s="191"/>
      <c r="AB20" s="17"/>
      <c r="AC20" s="17"/>
      <c r="AE20" s="178"/>
    </row>
    <row r="21" spans="2:31" x14ac:dyDescent="0.4">
      <c r="B21" s="40"/>
      <c r="Z21" s="190"/>
      <c r="AA21" s="191"/>
      <c r="AB21" s="17"/>
      <c r="AC21" s="17"/>
      <c r="AE21" s="178"/>
    </row>
    <row r="22" spans="2:31" ht="13.5" customHeight="1" x14ac:dyDescent="0.4">
      <c r="B22" s="40"/>
      <c r="D22" s="192" t="s">
        <v>356</v>
      </c>
      <c r="E22" s="170"/>
      <c r="F22" s="170"/>
      <c r="G22" s="170"/>
      <c r="H22" s="170"/>
      <c r="I22" s="170"/>
      <c r="J22" s="170"/>
      <c r="K22" s="170"/>
      <c r="L22" s="170"/>
      <c r="M22" s="170"/>
      <c r="N22" s="170"/>
      <c r="O22" s="172"/>
      <c r="P22" s="172"/>
      <c r="Q22" s="172"/>
      <c r="R22" s="172"/>
      <c r="S22" s="170"/>
      <c r="T22" s="170"/>
      <c r="U22" s="886"/>
      <c r="V22" s="887"/>
      <c r="W22" s="887"/>
      <c r="X22" s="172" t="s">
        <v>357</v>
      </c>
      <c r="Y22" s="40"/>
      <c r="Z22" s="190"/>
      <c r="AA22" s="191"/>
      <c r="AB22" s="17"/>
      <c r="AC22" s="17"/>
      <c r="AE22" s="178"/>
    </row>
    <row r="23" spans="2:31" x14ac:dyDescent="0.4">
      <c r="B23" s="40"/>
      <c r="D23" s="192" t="s">
        <v>358</v>
      </c>
      <c r="E23" s="170"/>
      <c r="F23" s="170"/>
      <c r="G23" s="170"/>
      <c r="H23" s="170"/>
      <c r="I23" s="170"/>
      <c r="J23" s="170"/>
      <c r="K23" s="170"/>
      <c r="L23" s="170"/>
      <c r="M23" s="170"/>
      <c r="N23" s="170"/>
      <c r="O23" s="172"/>
      <c r="P23" s="172"/>
      <c r="Q23" s="172"/>
      <c r="R23" s="172"/>
      <c r="S23" s="170"/>
      <c r="T23" s="170"/>
      <c r="U23" s="886"/>
      <c r="V23" s="887"/>
      <c r="W23" s="887"/>
      <c r="X23" s="172" t="s">
        <v>357</v>
      </c>
      <c r="Y23" s="40"/>
      <c r="Z23" s="178"/>
      <c r="AA23" s="191"/>
      <c r="AB23" s="17"/>
      <c r="AC23" s="17"/>
      <c r="AE23" s="178"/>
    </row>
    <row r="24" spans="2:31" x14ac:dyDescent="0.4">
      <c r="B24" s="40"/>
      <c r="D24" s="192" t="s">
        <v>359</v>
      </c>
      <c r="E24" s="170"/>
      <c r="F24" s="170"/>
      <c r="G24" s="170"/>
      <c r="H24" s="170"/>
      <c r="I24" s="170"/>
      <c r="J24" s="170"/>
      <c r="K24" s="170"/>
      <c r="L24" s="170"/>
      <c r="M24" s="170"/>
      <c r="N24" s="170"/>
      <c r="O24" s="172"/>
      <c r="P24" s="172"/>
      <c r="Q24" s="172"/>
      <c r="R24" s="172"/>
      <c r="S24" s="170"/>
      <c r="T24" s="193" t="str">
        <f>(IFERROR(ROUNDDOWN(T23/T22*100,0),""))</f>
        <v/>
      </c>
      <c r="U24" s="1122" t="str">
        <f>(IFERROR(ROUNDDOWN(U23/U22*100,0),""))</f>
        <v/>
      </c>
      <c r="V24" s="1123"/>
      <c r="W24" s="1123"/>
      <c r="X24" s="172" t="s">
        <v>173</v>
      </c>
      <c r="Y24" s="40"/>
      <c r="Z24" s="194"/>
      <c r="AA24" s="191"/>
      <c r="AB24" s="17"/>
      <c r="AC24" s="17"/>
      <c r="AE24" s="178"/>
    </row>
    <row r="25" spans="2:31" x14ac:dyDescent="0.4">
      <c r="B25" s="40"/>
      <c r="D25" s="11" t="s">
        <v>360</v>
      </c>
      <c r="Z25" s="194"/>
      <c r="AA25" s="191"/>
      <c r="AB25" s="17"/>
      <c r="AC25" s="17"/>
      <c r="AE25" s="178"/>
    </row>
    <row r="26" spans="2:31" x14ac:dyDescent="0.4">
      <c r="B26" s="40"/>
      <c r="E26" s="11" t="s">
        <v>361</v>
      </c>
      <c r="Z26" s="194"/>
      <c r="AA26" s="191"/>
      <c r="AB26" s="17"/>
      <c r="AC26" s="17"/>
      <c r="AE26" s="178"/>
    </row>
    <row r="27" spans="2:31" x14ac:dyDescent="0.4">
      <c r="B27" s="40"/>
      <c r="Z27" s="194"/>
      <c r="AA27" s="191"/>
      <c r="AB27" s="17"/>
      <c r="AC27" s="17"/>
      <c r="AE27" s="178"/>
    </row>
    <row r="28" spans="2:31" x14ac:dyDescent="0.4">
      <c r="B28" s="40"/>
      <c r="C28" s="187" t="s">
        <v>362</v>
      </c>
      <c r="D28" s="11" t="s">
        <v>363</v>
      </c>
      <c r="Z28" s="188"/>
      <c r="AA28" s="191"/>
      <c r="AB28" s="17" t="s">
        <v>10</v>
      </c>
      <c r="AC28" s="17" t="s">
        <v>350</v>
      </c>
      <c r="AD28" s="17" t="s">
        <v>10</v>
      </c>
      <c r="AE28" s="178"/>
    </row>
    <row r="29" spans="2:31" x14ac:dyDescent="0.4">
      <c r="B29" s="40"/>
      <c r="C29" s="187"/>
      <c r="D29" s="11" t="s">
        <v>364</v>
      </c>
      <c r="Z29" s="188"/>
      <c r="AA29" s="191"/>
      <c r="AB29" s="17"/>
      <c r="AC29" s="17"/>
      <c r="AD29" s="17"/>
      <c r="AE29" s="178"/>
    </row>
    <row r="30" spans="2:31" x14ac:dyDescent="0.4">
      <c r="B30" s="40"/>
      <c r="C30" s="187"/>
      <c r="D30" s="11" t="s">
        <v>365</v>
      </c>
      <c r="Z30" s="188"/>
      <c r="AA30" s="189"/>
      <c r="AB30" s="17"/>
      <c r="AC30" s="195"/>
      <c r="AE30" s="178"/>
    </row>
    <row r="31" spans="2:31" x14ac:dyDescent="0.4">
      <c r="B31" s="40"/>
      <c r="Z31" s="194"/>
      <c r="AA31" s="191"/>
      <c r="AB31" s="17"/>
      <c r="AC31" s="17"/>
      <c r="AE31" s="178"/>
    </row>
    <row r="32" spans="2:31" ht="13.5" customHeight="1" x14ac:dyDescent="0.4">
      <c r="B32" s="40"/>
      <c r="C32" s="187"/>
      <c r="D32" s="192" t="s">
        <v>366</v>
      </c>
      <c r="E32" s="170"/>
      <c r="F32" s="170"/>
      <c r="G32" s="170"/>
      <c r="H32" s="170"/>
      <c r="I32" s="170"/>
      <c r="J32" s="170"/>
      <c r="K32" s="170"/>
      <c r="L32" s="170"/>
      <c r="M32" s="170"/>
      <c r="N32" s="170"/>
      <c r="O32" s="172"/>
      <c r="P32" s="172"/>
      <c r="Q32" s="172"/>
      <c r="R32" s="172"/>
      <c r="S32" s="172"/>
      <c r="T32" s="173"/>
      <c r="U32" s="886"/>
      <c r="V32" s="887"/>
      <c r="W32" s="887"/>
      <c r="X32" s="173" t="s">
        <v>357</v>
      </c>
      <c r="Y32" s="40"/>
      <c r="Z32" s="194"/>
      <c r="AA32" s="191"/>
      <c r="AB32" s="17"/>
      <c r="AC32" s="17"/>
      <c r="AE32" s="178"/>
    </row>
    <row r="33" spans="2:32" x14ac:dyDescent="0.4">
      <c r="B33" s="40"/>
      <c r="C33" s="187"/>
      <c r="D33" s="14"/>
      <c r="E33" s="14"/>
      <c r="F33" s="14"/>
      <c r="G33" s="14"/>
      <c r="H33" s="14"/>
      <c r="I33" s="14"/>
      <c r="J33" s="14"/>
      <c r="K33" s="14"/>
      <c r="L33" s="14"/>
      <c r="M33" s="14"/>
      <c r="N33" s="14"/>
      <c r="U33" s="17"/>
      <c r="V33" s="17"/>
      <c r="W33" s="17"/>
      <c r="Z33" s="194"/>
      <c r="AA33" s="191"/>
      <c r="AB33" s="17"/>
      <c r="AC33" s="17"/>
      <c r="AE33" s="178"/>
    </row>
    <row r="34" spans="2:32" ht="13.5" customHeight="1" x14ac:dyDescent="0.4">
      <c r="B34" s="40"/>
      <c r="C34" s="187"/>
      <c r="E34" s="196" t="s">
        <v>367</v>
      </c>
      <c r="Z34" s="194"/>
      <c r="AA34" s="191"/>
      <c r="AB34" s="17"/>
      <c r="AC34" s="17"/>
      <c r="AE34" s="178"/>
    </row>
    <row r="35" spans="2:32" x14ac:dyDescent="0.4">
      <c r="B35" s="40"/>
      <c r="C35" s="187"/>
      <c r="E35" s="1115" t="s">
        <v>368</v>
      </c>
      <c r="F35" s="1115"/>
      <c r="G35" s="1115"/>
      <c r="H35" s="1115"/>
      <c r="I35" s="1115"/>
      <c r="J35" s="1115"/>
      <c r="K35" s="1115"/>
      <c r="L35" s="1115"/>
      <c r="M35" s="1115"/>
      <c r="N35" s="1115"/>
      <c r="O35" s="1115" t="s">
        <v>369</v>
      </c>
      <c r="P35" s="1115"/>
      <c r="Q35" s="1115"/>
      <c r="R35" s="1115"/>
      <c r="S35" s="1115"/>
      <c r="Z35" s="194"/>
      <c r="AA35" s="191"/>
      <c r="AB35" s="17"/>
      <c r="AC35" s="17"/>
      <c r="AE35" s="178"/>
    </row>
    <row r="36" spans="2:32" x14ac:dyDescent="0.4">
      <c r="B36" s="40"/>
      <c r="C36" s="187"/>
      <c r="E36" s="1115" t="s">
        <v>370</v>
      </c>
      <c r="F36" s="1115"/>
      <c r="G36" s="1115"/>
      <c r="H36" s="1115"/>
      <c r="I36" s="1115"/>
      <c r="J36" s="1115"/>
      <c r="K36" s="1115"/>
      <c r="L36" s="1115"/>
      <c r="M36" s="1115"/>
      <c r="N36" s="1115"/>
      <c r="O36" s="1115" t="s">
        <v>371</v>
      </c>
      <c r="P36" s="1115"/>
      <c r="Q36" s="1115"/>
      <c r="R36" s="1115"/>
      <c r="S36" s="1115"/>
      <c r="Z36" s="194"/>
      <c r="AA36" s="191"/>
      <c r="AB36" s="17"/>
      <c r="AC36" s="17"/>
      <c r="AE36" s="178"/>
    </row>
    <row r="37" spans="2:32" x14ac:dyDescent="0.4">
      <c r="B37" s="40"/>
      <c r="C37" s="187"/>
      <c r="E37" s="1115" t="s">
        <v>372</v>
      </c>
      <c r="F37" s="1115"/>
      <c r="G37" s="1115"/>
      <c r="H37" s="1115"/>
      <c r="I37" s="1115"/>
      <c r="J37" s="1115"/>
      <c r="K37" s="1115"/>
      <c r="L37" s="1115"/>
      <c r="M37" s="1115"/>
      <c r="N37" s="1115"/>
      <c r="O37" s="1115" t="s">
        <v>373</v>
      </c>
      <c r="P37" s="1115"/>
      <c r="Q37" s="1115"/>
      <c r="R37" s="1115"/>
      <c r="S37" s="1115"/>
      <c r="Z37" s="194"/>
      <c r="AA37" s="191"/>
      <c r="AB37" s="17"/>
      <c r="AC37" s="17"/>
      <c r="AE37" s="178"/>
    </row>
    <row r="38" spans="2:32" x14ac:dyDescent="0.4">
      <c r="B38" s="40"/>
      <c r="C38" s="187"/>
      <c r="D38" s="178"/>
      <c r="E38" s="1124" t="s">
        <v>374</v>
      </c>
      <c r="F38" s="1115"/>
      <c r="G38" s="1115"/>
      <c r="H38" s="1115"/>
      <c r="I38" s="1115"/>
      <c r="J38" s="1115"/>
      <c r="K38" s="1115"/>
      <c r="L38" s="1115"/>
      <c r="M38" s="1115"/>
      <c r="N38" s="1115"/>
      <c r="O38" s="1115" t="s">
        <v>375</v>
      </c>
      <c r="P38" s="1115"/>
      <c r="Q38" s="1115"/>
      <c r="R38" s="1115"/>
      <c r="S38" s="1125"/>
      <c r="T38" s="40"/>
      <c r="Z38" s="194"/>
      <c r="AA38" s="191"/>
      <c r="AB38" s="17"/>
      <c r="AC38" s="17"/>
      <c r="AE38" s="178"/>
    </row>
    <row r="39" spans="2:32" x14ac:dyDescent="0.4">
      <c r="B39" s="40"/>
      <c r="C39" s="187"/>
      <c r="E39" s="1126" t="s">
        <v>376</v>
      </c>
      <c r="F39" s="1126"/>
      <c r="G39" s="1126"/>
      <c r="H39" s="1126"/>
      <c r="I39" s="1126"/>
      <c r="J39" s="1126"/>
      <c r="K39" s="1126"/>
      <c r="L39" s="1126"/>
      <c r="M39" s="1126"/>
      <c r="N39" s="1126"/>
      <c r="O39" s="1126" t="s">
        <v>377</v>
      </c>
      <c r="P39" s="1126"/>
      <c r="Q39" s="1126"/>
      <c r="R39" s="1126"/>
      <c r="S39" s="1126"/>
      <c r="Z39" s="194"/>
      <c r="AA39" s="191"/>
      <c r="AB39" s="17"/>
      <c r="AC39" s="17"/>
      <c r="AE39" s="178"/>
      <c r="AF39" s="40"/>
    </row>
    <row r="40" spans="2:32" x14ac:dyDescent="0.4">
      <c r="B40" s="40"/>
      <c r="C40" s="187"/>
      <c r="E40" s="1115" t="s">
        <v>378</v>
      </c>
      <c r="F40" s="1115"/>
      <c r="G40" s="1115"/>
      <c r="H40" s="1115"/>
      <c r="I40" s="1115"/>
      <c r="J40" s="1115"/>
      <c r="K40" s="1115"/>
      <c r="L40" s="1115"/>
      <c r="M40" s="1115"/>
      <c r="N40" s="1115"/>
      <c r="O40" s="1115" t="s">
        <v>379</v>
      </c>
      <c r="P40" s="1115"/>
      <c r="Q40" s="1115"/>
      <c r="R40" s="1115"/>
      <c r="S40" s="1115"/>
      <c r="Z40" s="194"/>
      <c r="AA40" s="191"/>
      <c r="AB40" s="17"/>
      <c r="AC40" s="17"/>
      <c r="AE40" s="178"/>
    </row>
    <row r="41" spans="2:32" x14ac:dyDescent="0.4">
      <c r="B41" s="40"/>
      <c r="C41" s="187"/>
      <c r="E41" s="1115" t="s">
        <v>380</v>
      </c>
      <c r="F41" s="1115"/>
      <c r="G41" s="1115"/>
      <c r="H41" s="1115"/>
      <c r="I41" s="1115"/>
      <c r="J41" s="1115"/>
      <c r="K41" s="1115"/>
      <c r="L41" s="1115"/>
      <c r="M41" s="1115"/>
      <c r="N41" s="1115"/>
      <c r="O41" s="1115" t="s">
        <v>381</v>
      </c>
      <c r="P41" s="1115"/>
      <c r="Q41" s="1115"/>
      <c r="R41" s="1115"/>
      <c r="S41" s="1115"/>
      <c r="Z41" s="194"/>
      <c r="AA41" s="191"/>
      <c r="AB41" s="17"/>
      <c r="AC41" s="17"/>
      <c r="AE41" s="178"/>
    </row>
    <row r="42" spans="2:32" x14ac:dyDescent="0.4">
      <c r="B42" s="40"/>
      <c r="C42" s="187"/>
      <c r="E42" s="1115" t="s">
        <v>382</v>
      </c>
      <c r="F42" s="1115"/>
      <c r="G42" s="1115"/>
      <c r="H42" s="1115"/>
      <c r="I42" s="1115"/>
      <c r="J42" s="1115"/>
      <c r="K42" s="1115"/>
      <c r="L42" s="1115"/>
      <c r="M42" s="1115"/>
      <c r="N42" s="1115"/>
      <c r="O42" s="1115" t="s">
        <v>382</v>
      </c>
      <c r="P42" s="1115"/>
      <c r="Q42" s="1115"/>
      <c r="R42" s="1115"/>
      <c r="S42" s="1115"/>
      <c r="Z42" s="190"/>
      <c r="AA42" s="191"/>
      <c r="AB42" s="17"/>
      <c r="AC42" s="17"/>
      <c r="AE42" s="178"/>
    </row>
    <row r="43" spans="2:32" x14ac:dyDescent="0.4">
      <c r="B43" s="40"/>
      <c r="C43" s="187"/>
      <c r="J43" s="889"/>
      <c r="K43" s="889"/>
      <c r="L43" s="889"/>
      <c r="M43" s="889"/>
      <c r="N43" s="889"/>
      <c r="O43" s="889"/>
      <c r="P43" s="889"/>
      <c r="Q43" s="889"/>
      <c r="R43" s="889"/>
      <c r="S43" s="889"/>
      <c r="T43" s="889"/>
      <c r="U43" s="889"/>
      <c r="V43" s="889"/>
      <c r="Z43" s="190"/>
      <c r="AA43" s="191"/>
      <c r="AB43" s="17"/>
      <c r="AC43" s="17"/>
      <c r="AE43" s="178"/>
    </row>
    <row r="44" spans="2:32" x14ac:dyDescent="0.4">
      <c r="B44" s="40"/>
      <c r="C44" s="187" t="s">
        <v>383</v>
      </c>
      <c r="D44" s="11" t="s">
        <v>384</v>
      </c>
      <c r="Z44" s="188"/>
      <c r="AA44" s="189"/>
      <c r="AB44" s="17" t="s">
        <v>10</v>
      </c>
      <c r="AC44" s="17" t="s">
        <v>350</v>
      </c>
      <c r="AD44" s="17" t="s">
        <v>10</v>
      </c>
      <c r="AE44" s="178"/>
    </row>
    <row r="45" spans="2:32" ht="14.25" customHeight="1" x14ac:dyDescent="0.4">
      <c r="B45" s="40"/>
      <c r="D45" s="11" t="s">
        <v>385</v>
      </c>
      <c r="Z45" s="194"/>
      <c r="AA45" s="191"/>
      <c r="AB45" s="17"/>
      <c r="AC45" s="17"/>
      <c r="AE45" s="178"/>
    </row>
    <row r="46" spans="2:32" x14ac:dyDescent="0.4">
      <c r="B46" s="40"/>
      <c r="Z46" s="190"/>
      <c r="AA46" s="191"/>
      <c r="AB46" s="17"/>
      <c r="AC46" s="17"/>
      <c r="AE46" s="178"/>
    </row>
    <row r="47" spans="2:32" x14ac:dyDescent="0.4">
      <c r="B47" s="40" t="s">
        <v>386</v>
      </c>
      <c r="Z47" s="194"/>
      <c r="AA47" s="191"/>
      <c r="AB47" s="17"/>
      <c r="AC47" s="17"/>
      <c r="AE47" s="178"/>
    </row>
    <row r="48" spans="2:32" x14ac:dyDescent="0.4">
      <c r="B48" s="40"/>
      <c r="C48" s="187" t="s">
        <v>353</v>
      </c>
      <c r="D48" s="11" t="s">
        <v>387</v>
      </c>
      <c r="Z48" s="188"/>
      <c r="AA48" s="189"/>
      <c r="AB48" s="17" t="s">
        <v>10</v>
      </c>
      <c r="AC48" s="17" t="s">
        <v>350</v>
      </c>
      <c r="AD48" s="17" t="s">
        <v>10</v>
      </c>
      <c r="AE48" s="178"/>
    </row>
    <row r="49" spans="2:36" ht="17.25" customHeight="1" x14ac:dyDescent="0.4">
      <c r="B49" s="40"/>
      <c r="D49" s="11" t="s">
        <v>388</v>
      </c>
      <c r="Z49" s="194"/>
      <c r="AA49" s="191"/>
      <c r="AB49" s="17"/>
      <c r="AC49" s="17"/>
      <c r="AE49" s="178"/>
    </row>
    <row r="50" spans="2:36" ht="18.75" customHeight="1" x14ac:dyDescent="0.4">
      <c r="B50" s="40"/>
      <c r="W50" s="197"/>
      <c r="Z50" s="178"/>
      <c r="AA50" s="191"/>
      <c r="AB50" s="17"/>
      <c r="AC50" s="17"/>
      <c r="AE50" s="178"/>
      <c r="AJ50" s="19"/>
    </row>
    <row r="51" spans="2:36" ht="13.5" customHeight="1" x14ac:dyDescent="0.4">
      <c r="B51" s="40"/>
      <c r="C51" s="187" t="s">
        <v>362</v>
      </c>
      <c r="D51" s="11" t="s">
        <v>389</v>
      </c>
      <c r="Z51" s="188"/>
      <c r="AA51" s="189"/>
      <c r="AB51" s="17" t="s">
        <v>10</v>
      </c>
      <c r="AC51" s="17" t="s">
        <v>350</v>
      </c>
      <c r="AD51" s="17" t="s">
        <v>10</v>
      </c>
      <c r="AE51" s="178"/>
    </row>
    <row r="52" spans="2:36" x14ac:dyDescent="0.4">
      <c r="B52" s="40"/>
      <c r="D52" s="11" t="s">
        <v>390</v>
      </c>
      <c r="E52" s="14"/>
      <c r="F52" s="14"/>
      <c r="G52" s="14"/>
      <c r="H52" s="14"/>
      <c r="I52" s="14"/>
      <c r="J52" s="14"/>
      <c r="K52" s="14"/>
      <c r="L52" s="14"/>
      <c r="M52" s="14"/>
      <c r="N52" s="14"/>
      <c r="O52" s="19"/>
      <c r="P52" s="19"/>
      <c r="Q52" s="19"/>
      <c r="Z52" s="194"/>
      <c r="AA52" s="191"/>
      <c r="AB52" s="17"/>
      <c r="AC52" s="17"/>
      <c r="AE52" s="178"/>
    </row>
    <row r="53" spans="2:36" x14ac:dyDescent="0.4">
      <c r="B53" s="40"/>
      <c r="D53" s="17"/>
      <c r="E53" s="1127"/>
      <c r="F53" s="1127"/>
      <c r="G53" s="1127"/>
      <c r="H53" s="1127"/>
      <c r="I53" s="1127"/>
      <c r="J53" s="1127"/>
      <c r="K53" s="1127"/>
      <c r="L53" s="1127"/>
      <c r="M53" s="1127"/>
      <c r="N53" s="1127"/>
      <c r="Q53" s="17"/>
      <c r="S53" s="197"/>
      <c r="T53" s="197"/>
      <c r="U53" s="197"/>
      <c r="V53" s="197"/>
      <c r="Z53" s="190"/>
      <c r="AA53" s="191"/>
      <c r="AB53" s="17"/>
      <c r="AC53" s="17"/>
      <c r="AE53" s="178"/>
    </row>
    <row r="54" spans="2:36" x14ac:dyDescent="0.4">
      <c r="B54" s="40"/>
      <c r="C54" s="187" t="s">
        <v>383</v>
      </c>
      <c r="D54" s="11" t="s">
        <v>391</v>
      </c>
      <c r="Z54" s="188"/>
      <c r="AA54" s="189"/>
      <c r="AB54" s="17" t="s">
        <v>10</v>
      </c>
      <c r="AC54" s="17" t="s">
        <v>350</v>
      </c>
      <c r="AD54" s="17" t="s">
        <v>10</v>
      </c>
      <c r="AE54" s="178"/>
    </row>
    <row r="55" spans="2:36" x14ac:dyDescent="0.4">
      <c r="B55" s="198"/>
      <c r="C55" s="199"/>
      <c r="D55" s="200" t="s">
        <v>392</v>
      </c>
      <c r="E55" s="200"/>
      <c r="F55" s="200"/>
      <c r="G55" s="200"/>
      <c r="H55" s="200"/>
      <c r="I55" s="200"/>
      <c r="J55" s="200"/>
      <c r="K55" s="200"/>
      <c r="L55" s="200"/>
      <c r="M55" s="200"/>
      <c r="N55" s="200"/>
      <c r="O55" s="200"/>
      <c r="P55" s="200"/>
      <c r="Q55" s="200"/>
      <c r="R55" s="200"/>
      <c r="S55" s="200"/>
      <c r="T55" s="200"/>
      <c r="U55" s="200"/>
      <c r="V55" s="200"/>
      <c r="W55" s="200"/>
      <c r="X55" s="200"/>
      <c r="Y55" s="200"/>
      <c r="Z55" s="201"/>
      <c r="AA55" s="202"/>
      <c r="AB55" s="203"/>
      <c r="AC55" s="203"/>
      <c r="AD55" s="200"/>
      <c r="AE55" s="201"/>
    </row>
    <row r="56" spans="2:36" x14ac:dyDescent="0.4">
      <c r="B56" s="11" t="s">
        <v>393</v>
      </c>
    </row>
    <row r="57" spans="2:36" x14ac:dyDescent="0.4">
      <c r="C57" s="11" t="s">
        <v>394</v>
      </c>
    </row>
    <row r="58" spans="2:36" x14ac:dyDescent="0.4">
      <c r="B58" s="11" t="s">
        <v>395</v>
      </c>
    </row>
    <row r="59" spans="2:36" x14ac:dyDescent="0.4">
      <c r="C59" s="11" t="s">
        <v>396</v>
      </c>
    </row>
    <row r="60" spans="2:36" x14ac:dyDescent="0.4">
      <c r="C60" s="11" t="s">
        <v>397</v>
      </c>
    </row>
    <row r="61" spans="2:36" x14ac:dyDescent="0.4">
      <c r="C61" s="11" t="s">
        <v>398</v>
      </c>
      <c r="K61" s="11" t="s">
        <v>399</v>
      </c>
    </row>
    <row r="62" spans="2:36" x14ac:dyDescent="0.4">
      <c r="K62" s="11" t="s">
        <v>400</v>
      </c>
    </row>
    <row r="63" spans="2:36" x14ac:dyDescent="0.4">
      <c r="K63" s="11" t="s">
        <v>401</v>
      </c>
    </row>
    <row r="64" spans="2:36" x14ac:dyDescent="0.4">
      <c r="K64" s="11" t="s">
        <v>402</v>
      </c>
    </row>
    <row r="65" spans="2:11" x14ac:dyDescent="0.4">
      <c r="K65" s="11" t="s">
        <v>403</v>
      </c>
    </row>
    <row r="66" spans="2:11" x14ac:dyDescent="0.4">
      <c r="B66" s="11" t="s">
        <v>404</v>
      </c>
    </row>
    <row r="67" spans="2:11" x14ac:dyDescent="0.4">
      <c r="C67" s="11" t="s">
        <v>405</v>
      </c>
    </row>
    <row r="68" spans="2:11" x14ac:dyDescent="0.4">
      <c r="C68" s="11" t="s">
        <v>406</v>
      </c>
    </row>
    <row r="69" spans="2:11" x14ac:dyDescent="0.4">
      <c r="C69" s="11" t="s">
        <v>407</v>
      </c>
    </row>
    <row r="81" spans="12:12" x14ac:dyDescent="0.4">
      <c r="L81" s="204"/>
    </row>
    <row r="122" spans="3:7" x14ac:dyDescent="0.4">
      <c r="C122" s="200"/>
      <c r="D122" s="200"/>
      <c r="E122" s="200"/>
      <c r="F122" s="200"/>
      <c r="G122" s="200"/>
    </row>
    <row r="123" spans="3:7" x14ac:dyDescent="0.4">
      <c r="C123" s="174"/>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3"/>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4" zoomScaleSheetLayoutView="100" workbookViewId="0">
      <selection activeCell="F61" sqref="F61"/>
    </sheetView>
  </sheetViews>
  <sheetFormatPr defaultColWidth="3.5" defaultRowHeight="17.25" customHeight="1" x14ac:dyDescent="0.15"/>
  <cols>
    <col min="1" max="1" width="1.25" style="20" customWidth="1"/>
    <col min="2" max="2" width="3.125" style="233" customWidth="1"/>
    <col min="3" max="30" width="3.125" style="20" customWidth="1"/>
    <col min="31" max="31" width="1.25" style="20" customWidth="1"/>
    <col min="32" max="16384" width="3.5" style="20"/>
  </cols>
  <sheetData>
    <row r="1" spans="2:30" s="11" customFormat="1" ht="17.25" customHeight="1" x14ac:dyDescent="0.4"/>
    <row r="2" spans="2:30" s="11" customFormat="1" ht="17.25" customHeight="1" x14ac:dyDescent="0.4">
      <c r="B2" s="11" t="s">
        <v>408</v>
      </c>
    </row>
    <row r="3" spans="2:30" s="11" customFormat="1" ht="16.5" customHeight="1" x14ac:dyDescent="0.4">
      <c r="U3" s="16" t="s">
        <v>71</v>
      </c>
      <c r="V3" s="889"/>
      <c r="W3" s="889"/>
      <c r="X3" s="16" t="s">
        <v>72</v>
      </c>
      <c r="Y3" s="889"/>
      <c r="Z3" s="889"/>
      <c r="AA3" s="16" t="s">
        <v>73</v>
      </c>
      <c r="AB3" s="889"/>
      <c r="AC3" s="889"/>
      <c r="AD3" s="16" t="s">
        <v>183</v>
      </c>
    </row>
    <row r="4" spans="2:30" s="11" customFormat="1" ht="9.75" customHeight="1" x14ac:dyDescent="0.4">
      <c r="AD4" s="16"/>
    </row>
    <row r="5" spans="2:30" s="11" customFormat="1" ht="17.25" customHeight="1" x14ac:dyDescent="0.4">
      <c r="B5" s="889" t="s">
        <v>409</v>
      </c>
      <c r="C5" s="889"/>
      <c r="D5" s="889"/>
      <c r="E5" s="889"/>
      <c r="F5" s="889"/>
      <c r="G5" s="889"/>
      <c r="H5" s="889"/>
      <c r="I5" s="889"/>
      <c r="J5" s="889"/>
      <c r="K5" s="889"/>
      <c r="L5" s="889"/>
      <c r="M5" s="889"/>
      <c r="N5" s="889"/>
      <c r="O5" s="889"/>
      <c r="P5" s="889"/>
      <c r="Q5" s="889"/>
      <c r="R5" s="889"/>
      <c r="S5" s="889"/>
      <c r="T5" s="889"/>
      <c r="U5" s="889"/>
      <c r="V5" s="889"/>
      <c r="W5" s="889"/>
      <c r="X5" s="889"/>
      <c r="Y5" s="889"/>
      <c r="Z5" s="889"/>
      <c r="AA5" s="889"/>
      <c r="AB5" s="889"/>
      <c r="AC5" s="889"/>
      <c r="AD5" s="889"/>
    </row>
    <row r="6" spans="2:30" s="11" customFormat="1" ht="32.25" customHeight="1" x14ac:dyDescent="0.4">
      <c r="B6" s="1116" t="s">
        <v>410</v>
      </c>
      <c r="C6" s="1116"/>
      <c r="D6" s="1116"/>
      <c r="E6" s="1116"/>
      <c r="F6" s="1116"/>
      <c r="G6" s="1116"/>
      <c r="H6" s="1116"/>
      <c r="I6" s="1116"/>
      <c r="J6" s="1116"/>
      <c r="K6" s="1116"/>
      <c r="L6" s="1116"/>
      <c r="M6" s="1116"/>
      <c r="N6" s="1116"/>
      <c r="O6" s="1116"/>
      <c r="P6" s="1116"/>
      <c r="Q6" s="1116"/>
      <c r="R6" s="1116"/>
      <c r="S6" s="1116"/>
      <c r="T6" s="1116"/>
      <c r="U6" s="1116"/>
      <c r="V6" s="1116"/>
      <c r="W6" s="1116"/>
      <c r="X6" s="1116"/>
      <c r="Y6" s="1116"/>
      <c r="Z6" s="1116"/>
      <c r="AA6" s="1116"/>
      <c r="AB6" s="1116"/>
      <c r="AC6" s="1116"/>
      <c r="AD6" s="1116"/>
    </row>
    <row r="7" spans="2:30" s="11" customFormat="1" ht="17.25" customHeight="1" x14ac:dyDescent="0.4"/>
    <row r="8" spans="2:30" s="11" customFormat="1" ht="17.25" customHeight="1" x14ac:dyDescent="0.4">
      <c r="B8" s="993" t="s">
        <v>411</v>
      </c>
      <c r="C8" s="993"/>
      <c r="D8" s="993"/>
      <c r="E8" s="993"/>
      <c r="F8" s="994"/>
      <c r="G8" s="1128"/>
      <c r="H8" s="1129"/>
      <c r="I8" s="1129"/>
      <c r="J8" s="1129"/>
      <c r="K8" s="1129"/>
      <c r="L8" s="1129"/>
      <c r="M8" s="1129"/>
      <c r="N8" s="1129"/>
      <c r="O8" s="1129"/>
      <c r="P8" s="1129"/>
      <c r="Q8" s="1129"/>
      <c r="R8" s="1129"/>
      <c r="S8" s="1129"/>
      <c r="T8" s="1129"/>
      <c r="U8" s="1129"/>
      <c r="V8" s="1129"/>
      <c r="W8" s="1129"/>
      <c r="X8" s="1129"/>
      <c r="Y8" s="1129"/>
      <c r="Z8" s="1129"/>
      <c r="AA8" s="1129"/>
      <c r="AB8" s="1129"/>
      <c r="AC8" s="1129"/>
      <c r="AD8" s="1130"/>
    </row>
    <row r="9" spans="2:30" ht="17.25" customHeight="1" x14ac:dyDescent="0.15">
      <c r="B9" s="994" t="s">
        <v>412</v>
      </c>
      <c r="C9" s="1132"/>
      <c r="D9" s="1132"/>
      <c r="E9" s="1132"/>
      <c r="F9" s="1132"/>
      <c r="G9" s="169" t="s">
        <v>10</v>
      </c>
      <c r="H9" s="170" t="s">
        <v>413</v>
      </c>
      <c r="I9" s="170"/>
      <c r="J9" s="170"/>
      <c r="K9" s="170"/>
      <c r="L9" s="171" t="s">
        <v>10</v>
      </c>
      <c r="M9" s="170" t="s">
        <v>414</v>
      </c>
      <c r="N9" s="170"/>
      <c r="O9" s="170"/>
      <c r="P9" s="170"/>
      <c r="Q9" s="171" t="s">
        <v>10</v>
      </c>
      <c r="R9" s="170" t="s">
        <v>415</v>
      </c>
      <c r="S9" s="205"/>
      <c r="T9" s="205"/>
      <c r="U9" s="205"/>
      <c r="V9" s="205"/>
      <c r="W9" s="205"/>
      <c r="X9" s="205"/>
      <c r="Y9" s="205"/>
      <c r="Z9" s="205"/>
      <c r="AA9" s="205"/>
      <c r="AB9" s="205"/>
      <c r="AC9" s="205"/>
      <c r="AD9" s="206"/>
    </row>
    <row r="10" spans="2:30" ht="17.25" customHeight="1" x14ac:dyDescent="0.15">
      <c r="B10" s="1133" t="s">
        <v>416</v>
      </c>
      <c r="C10" s="1134"/>
      <c r="D10" s="1134"/>
      <c r="E10" s="1134"/>
      <c r="F10" s="1135"/>
      <c r="G10" s="17" t="s">
        <v>10</v>
      </c>
      <c r="H10" s="11" t="s">
        <v>417</v>
      </c>
      <c r="I10" s="14"/>
      <c r="J10" s="14"/>
      <c r="K10" s="14"/>
      <c r="L10" s="14"/>
      <c r="M10" s="14"/>
      <c r="N10" s="14"/>
      <c r="O10" s="14"/>
      <c r="P10" s="14"/>
      <c r="Q10" s="14"/>
      <c r="R10" s="14"/>
      <c r="S10" s="207"/>
      <c r="T10" s="207"/>
      <c r="U10" s="207"/>
      <c r="V10" s="207"/>
      <c r="W10" s="207"/>
      <c r="X10" s="207"/>
      <c r="Y10" s="207"/>
      <c r="Z10" s="207"/>
      <c r="AA10" s="207"/>
      <c r="AB10" s="207"/>
      <c r="AC10" s="207"/>
      <c r="AD10" s="208"/>
    </row>
    <row r="11" spans="2:30" ht="17.25" customHeight="1" x14ac:dyDescent="0.15">
      <c r="B11" s="1136"/>
      <c r="C11" s="1137"/>
      <c r="D11" s="1137"/>
      <c r="E11" s="1137"/>
      <c r="F11" s="1138"/>
      <c r="G11" s="17" t="s">
        <v>10</v>
      </c>
      <c r="H11" s="11" t="s">
        <v>418</v>
      </c>
      <c r="I11" s="14"/>
      <c r="J11" s="14"/>
      <c r="K11" s="14"/>
      <c r="L11" s="14"/>
      <c r="M11" s="14"/>
      <c r="N11" s="14"/>
      <c r="O11" s="14"/>
      <c r="P11" s="14"/>
      <c r="Q11" s="14"/>
      <c r="R11" s="14"/>
      <c r="S11" s="207"/>
      <c r="T11" s="207"/>
      <c r="U11" s="207"/>
      <c r="V11" s="207"/>
      <c r="W11" s="207"/>
      <c r="X11" s="207"/>
      <c r="Y11" s="207"/>
      <c r="Z11" s="207"/>
      <c r="AA11" s="207"/>
      <c r="AB11" s="207"/>
      <c r="AC11" s="207"/>
      <c r="AD11" s="208"/>
    </row>
    <row r="12" spans="2:30" ht="17.25" customHeight="1" x14ac:dyDescent="0.15">
      <c r="B12" s="1139"/>
      <c r="C12" s="1140"/>
      <c r="D12" s="1140"/>
      <c r="E12" s="1140"/>
      <c r="F12" s="1141"/>
      <c r="G12" s="17" t="s">
        <v>10</v>
      </c>
      <c r="H12" s="11" t="s">
        <v>419</v>
      </c>
      <c r="I12" s="14"/>
      <c r="J12" s="14"/>
      <c r="K12" s="14"/>
      <c r="L12" s="14"/>
      <c r="M12" s="14"/>
      <c r="N12" s="14"/>
      <c r="O12" s="14"/>
      <c r="P12" s="14"/>
      <c r="Q12" s="14"/>
      <c r="R12" s="14"/>
      <c r="S12" s="207"/>
      <c r="T12" s="207"/>
      <c r="U12" s="207"/>
      <c r="V12" s="207"/>
      <c r="W12" s="207"/>
      <c r="X12" s="207"/>
      <c r="Y12" s="207"/>
      <c r="Z12" s="207"/>
      <c r="AA12" s="207"/>
      <c r="AB12" s="207"/>
      <c r="AC12" s="207"/>
      <c r="AD12" s="208"/>
    </row>
    <row r="13" spans="2:30" ht="17.25" customHeight="1" x14ac:dyDescent="0.15">
      <c r="B13" s="1133" t="s">
        <v>420</v>
      </c>
      <c r="C13" s="1134"/>
      <c r="D13" s="1134"/>
      <c r="E13" s="1134"/>
      <c r="F13" s="1135"/>
      <c r="G13" s="186" t="s">
        <v>10</v>
      </c>
      <c r="H13" s="174" t="s">
        <v>421</v>
      </c>
      <c r="I13" s="176"/>
      <c r="J13" s="176"/>
      <c r="K13" s="176"/>
      <c r="L13" s="176"/>
      <c r="M13" s="176"/>
      <c r="N13" s="176"/>
      <c r="O13" s="176"/>
      <c r="P13" s="176"/>
      <c r="Q13" s="176"/>
      <c r="R13" s="176"/>
      <c r="S13" s="175" t="s">
        <v>10</v>
      </c>
      <c r="T13" s="174" t="s">
        <v>422</v>
      </c>
      <c r="U13" s="209"/>
      <c r="V13" s="209"/>
      <c r="W13" s="209"/>
      <c r="X13" s="209"/>
      <c r="Y13" s="209"/>
      <c r="Z13" s="209"/>
      <c r="AA13" s="209"/>
      <c r="AB13" s="209"/>
      <c r="AC13" s="209"/>
      <c r="AD13" s="210"/>
    </row>
    <row r="14" spans="2:30" ht="17.25" customHeight="1" x14ac:dyDescent="0.15">
      <c r="B14" s="1139"/>
      <c r="C14" s="1140"/>
      <c r="D14" s="1140"/>
      <c r="E14" s="1140"/>
      <c r="F14" s="1141"/>
      <c r="G14" s="202" t="s">
        <v>10</v>
      </c>
      <c r="H14" s="200" t="s">
        <v>423</v>
      </c>
      <c r="I14" s="211"/>
      <c r="J14" s="211"/>
      <c r="K14" s="211"/>
      <c r="L14" s="211"/>
      <c r="M14" s="211"/>
      <c r="N14" s="211"/>
      <c r="O14" s="211"/>
      <c r="P14" s="211"/>
      <c r="Q14" s="211"/>
      <c r="R14" s="211"/>
      <c r="S14" s="212"/>
      <c r="T14" s="212"/>
      <c r="U14" s="212"/>
      <c r="V14" s="212"/>
      <c r="W14" s="212"/>
      <c r="X14" s="212"/>
      <c r="Y14" s="212"/>
      <c r="Z14" s="212"/>
      <c r="AA14" s="212"/>
      <c r="AB14" s="212"/>
      <c r="AC14" s="212"/>
      <c r="AD14" s="213"/>
    </row>
    <row r="15" spans="2:30" s="11" customFormat="1" ht="17.25" customHeight="1" x14ac:dyDescent="0.4"/>
    <row r="16" spans="2:30" s="11" customFormat="1" ht="17.25" customHeight="1" x14ac:dyDescent="0.4">
      <c r="B16" s="11" t="s">
        <v>424</v>
      </c>
    </row>
    <row r="17" spans="2:30" s="11" customFormat="1" ht="17.25" customHeight="1" x14ac:dyDescent="0.4">
      <c r="B17" s="11" t="s">
        <v>425</v>
      </c>
      <c r="AC17" s="14"/>
      <c r="AD17" s="14"/>
    </row>
    <row r="18" spans="2:30" s="11" customFormat="1" ht="17.25" customHeight="1" x14ac:dyDescent="0.4"/>
    <row r="19" spans="2:30" s="11" customFormat="1" ht="17.25" customHeight="1" x14ac:dyDescent="0.4">
      <c r="B19" s="912" t="s">
        <v>426</v>
      </c>
      <c r="C19" s="907"/>
      <c r="D19" s="907"/>
      <c r="E19" s="907"/>
      <c r="F19" s="913"/>
      <c r="G19" s="184"/>
      <c r="H19" s="174"/>
      <c r="I19" s="174"/>
      <c r="J19" s="174"/>
      <c r="K19" s="174"/>
      <c r="L19" s="174"/>
      <c r="M19" s="174"/>
      <c r="N19" s="174"/>
      <c r="O19" s="174"/>
      <c r="P19" s="174"/>
      <c r="Q19" s="174"/>
      <c r="R19" s="174"/>
      <c r="S19" s="174"/>
      <c r="T19" s="174"/>
      <c r="U19" s="174"/>
      <c r="V19" s="174"/>
      <c r="W19" s="174"/>
      <c r="X19" s="174"/>
      <c r="Y19" s="174"/>
      <c r="Z19" s="184"/>
      <c r="AA19" s="174"/>
      <c r="AB19" s="174"/>
      <c r="AC19" s="176"/>
      <c r="AD19" s="185"/>
    </row>
    <row r="20" spans="2:30" s="11" customFormat="1" ht="17.25" customHeight="1" x14ac:dyDescent="0.4">
      <c r="B20" s="1142"/>
      <c r="C20" s="1116"/>
      <c r="D20" s="1116"/>
      <c r="E20" s="1116"/>
      <c r="F20" s="1143"/>
      <c r="G20" s="40"/>
      <c r="H20" s="11" t="s">
        <v>427</v>
      </c>
      <c r="Z20" s="40"/>
      <c r="AA20" s="214" t="s">
        <v>349</v>
      </c>
      <c r="AB20" s="214" t="s">
        <v>350</v>
      </c>
      <c r="AC20" s="214" t="s">
        <v>351</v>
      </c>
      <c r="AD20" s="215"/>
    </row>
    <row r="21" spans="2:30" s="11" customFormat="1" ht="17.25" customHeight="1" x14ac:dyDescent="0.4">
      <c r="B21" s="1142"/>
      <c r="C21" s="1116"/>
      <c r="D21" s="1116"/>
      <c r="E21" s="1116"/>
      <c r="F21" s="1143"/>
      <c r="G21" s="40"/>
      <c r="I21" s="216" t="s">
        <v>221</v>
      </c>
      <c r="J21" s="1147" t="s">
        <v>428</v>
      </c>
      <c r="K21" s="1131"/>
      <c r="L21" s="1131"/>
      <c r="M21" s="1131"/>
      <c r="N21" s="1131"/>
      <c r="O21" s="1131"/>
      <c r="P21" s="1131"/>
      <c r="Q21" s="1131"/>
      <c r="R21" s="1131"/>
      <c r="S21" s="1131"/>
      <c r="T21" s="1131"/>
      <c r="U21" s="886"/>
      <c r="V21" s="887"/>
      <c r="W21" s="173" t="s">
        <v>277</v>
      </c>
      <c r="Z21" s="40"/>
      <c r="AA21" s="195"/>
      <c r="AB21" s="17"/>
      <c r="AC21" s="195"/>
      <c r="AD21" s="190"/>
    </row>
    <row r="22" spans="2:30" s="11" customFormat="1" ht="17.25" customHeight="1" x14ac:dyDescent="0.4">
      <c r="B22" s="1142"/>
      <c r="C22" s="1116"/>
      <c r="D22" s="1116"/>
      <c r="E22" s="1116"/>
      <c r="F22" s="1143"/>
      <c r="G22" s="40"/>
      <c r="I22" s="217" t="s">
        <v>223</v>
      </c>
      <c r="J22" s="218" t="s">
        <v>429</v>
      </c>
      <c r="K22" s="200"/>
      <c r="L22" s="200"/>
      <c r="M22" s="200"/>
      <c r="N22" s="200"/>
      <c r="O22" s="200"/>
      <c r="P22" s="200"/>
      <c r="Q22" s="200"/>
      <c r="R22" s="200"/>
      <c r="S22" s="200"/>
      <c r="T22" s="200"/>
      <c r="U22" s="944"/>
      <c r="V22" s="945"/>
      <c r="W22" s="201" t="s">
        <v>277</v>
      </c>
      <c r="Y22" s="219"/>
      <c r="Z22" s="15"/>
      <c r="AA22" s="17" t="s">
        <v>10</v>
      </c>
      <c r="AB22" s="17" t="s">
        <v>350</v>
      </c>
      <c r="AC22" s="17" t="s">
        <v>10</v>
      </c>
      <c r="AD22" s="190"/>
    </row>
    <row r="23" spans="2:30" s="11" customFormat="1" ht="17.25" customHeight="1" x14ac:dyDescent="0.4">
      <c r="B23" s="1142"/>
      <c r="C23" s="1116"/>
      <c r="D23" s="1116"/>
      <c r="E23" s="1116"/>
      <c r="F23" s="1143"/>
      <c r="G23" s="40"/>
      <c r="H23" s="11" t="s">
        <v>430</v>
      </c>
      <c r="U23" s="17"/>
      <c r="V23" s="17"/>
      <c r="Z23" s="40"/>
      <c r="AC23" s="14"/>
      <c r="AD23" s="190"/>
    </row>
    <row r="24" spans="2:30" s="11" customFormat="1" ht="17.25" customHeight="1" x14ac:dyDescent="0.4">
      <c r="B24" s="1142"/>
      <c r="C24" s="1116"/>
      <c r="D24" s="1116"/>
      <c r="E24" s="1116"/>
      <c r="F24" s="1143"/>
      <c r="G24" s="40"/>
      <c r="H24" s="11" t="s">
        <v>431</v>
      </c>
      <c r="T24" s="219"/>
      <c r="U24" s="220"/>
      <c r="V24" s="17"/>
      <c r="Z24" s="40"/>
      <c r="AC24" s="14"/>
      <c r="AD24" s="190"/>
    </row>
    <row r="25" spans="2:30" s="11" customFormat="1" ht="25.5" customHeight="1" x14ac:dyDescent="0.4">
      <c r="B25" s="1142"/>
      <c r="C25" s="1116"/>
      <c r="D25" s="1116"/>
      <c r="E25" s="1116"/>
      <c r="F25" s="1143"/>
      <c r="G25" s="40"/>
      <c r="I25" s="216" t="s">
        <v>222</v>
      </c>
      <c r="J25" s="1131" t="s">
        <v>432</v>
      </c>
      <c r="K25" s="1131"/>
      <c r="L25" s="1131"/>
      <c r="M25" s="1131"/>
      <c r="N25" s="1131"/>
      <c r="O25" s="1131"/>
      <c r="P25" s="1131"/>
      <c r="Q25" s="1131"/>
      <c r="R25" s="1131"/>
      <c r="S25" s="1131"/>
      <c r="T25" s="1131"/>
      <c r="U25" s="886"/>
      <c r="V25" s="887"/>
      <c r="W25" s="173" t="s">
        <v>277</v>
      </c>
      <c r="Y25" s="219"/>
      <c r="Z25" s="15"/>
      <c r="AA25" s="17" t="s">
        <v>10</v>
      </c>
      <c r="AB25" s="17" t="s">
        <v>350</v>
      </c>
      <c r="AC25" s="17" t="s">
        <v>10</v>
      </c>
      <c r="AD25" s="190"/>
    </row>
    <row r="26" spans="2:30" s="11" customFormat="1" ht="17.25" customHeight="1" x14ac:dyDescent="0.4">
      <c r="B26" s="1144"/>
      <c r="C26" s="1145"/>
      <c r="D26" s="1145"/>
      <c r="E26" s="1145"/>
      <c r="F26" s="1146"/>
      <c r="G26" s="198"/>
      <c r="H26" s="200"/>
      <c r="I26" s="200"/>
      <c r="J26" s="200"/>
      <c r="K26" s="200"/>
      <c r="L26" s="200"/>
      <c r="M26" s="200"/>
      <c r="N26" s="200"/>
      <c r="O26" s="200"/>
      <c r="P26" s="200"/>
      <c r="Q26" s="200"/>
      <c r="R26" s="200"/>
      <c r="S26" s="200"/>
      <c r="T26" s="221"/>
      <c r="U26" s="221"/>
      <c r="V26" s="200"/>
      <c r="W26" s="200"/>
      <c r="X26" s="200"/>
      <c r="Y26" s="200"/>
      <c r="Z26" s="198"/>
      <c r="AA26" s="200"/>
      <c r="AB26" s="200"/>
      <c r="AC26" s="211"/>
      <c r="AD26" s="222"/>
    </row>
    <row r="27" spans="2:30" s="11" customFormat="1" ht="17.25" customHeight="1" x14ac:dyDescent="0.4">
      <c r="B27" s="223"/>
      <c r="C27" s="224"/>
      <c r="D27" s="224"/>
      <c r="E27" s="224"/>
      <c r="F27" s="225"/>
      <c r="G27" s="184"/>
      <c r="H27" s="174"/>
      <c r="I27" s="174"/>
      <c r="J27" s="174"/>
      <c r="K27" s="174"/>
      <c r="L27" s="174"/>
      <c r="M27" s="174"/>
      <c r="N27" s="174"/>
      <c r="O27" s="174"/>
      <c r="P27" s="174"/>
      <c r="Q27" s="174"/>
      <c r="R27" s="174"/>
      <c r="S27" s="174"/>
      <c r="T27" s="226"/>
      <c r="U27" s="226"/>
      <c r="V27" s="174"/>
      <c r="W27" s="174"/>
      <c r="X27" s="174"/>
      <c r="Y27" s="174"/>
      <c r="Z27" s="174"/>
      <c r="AA27" s="174"/>
      <c r="AB27" s="174"/>
      <c r="AC27" s="176"/>
      <c r="AD27" s="185"/>
    </row>
    <row r="28" spans="2:30" s="11" customFormat="1" ht="17.25" customHeight="1" x14ac:dyDescent="0.4">
      <c r="B28" s="1142" t="s">
        <v>433</v>
      </c>
      <c r="C28" s="1116"/>
      <c r="D28" s="1116"/>
      <c r="E28" s="1116"/>
      <c r="F28" s="1143"/>
      <c r="G28" s="227" t="s">
        <v>434</v>
      </c>
      <c r="T28" s="219"/>
      <c r="U28" s="219"/>
      <c r="AC28" s="14"/>
      <c r="AD28" s="190"/>
    </row>
    <row r="29" spans="2:30" s="11" customFormat="1" ht="24" customHeight="1" x14ac:dyDescent="0.4">
      <c r="B29" s="1142"/>
      <c r="C29" s="1116"/>
      <c r="D29" s="1116"/>
      <c r="E29" s="1116"/>
      <c r="F29" s="1143"/>
      <c r="G29" s="1148"/>
      <c r="H29" s="1149"/>
      <c r="I29" s="1149"/>
      <c r="J29" s="1149"/>
      <c r="K29" s="1149"/>
      <c r="L29" s="1149"/>
      <c r="M29" s="1149"/>
      <c r="N29" s="1149"/>
      <c r="O29" s="1149"/>
      <c r="P29" s="1149"/>
      <c r="Q29" s="1149"/>
      <c r="R29" s="1149"/>
      <c r="S29" s="1149"/>
      <c r="T29" s="1149"/>
      <c r="U29" s="1149"/>
      <c r="V29" s="1149"/>
      <c r="W29" s="1149"/>
      <c r="X29" s="1149"/>
      <c r="Y29" s="1149"/>
      <c r="Z29" s="1149"/>
      <c r="AA29" s="1149"/>
      <c r="AB29" s="1149"/>
      <c r="AC29" s="1149"/>
      <c r="AD29" s="1150"/>
    </row>
    <row r="30" spans="2:30" s="11" customFormat="1" ht="17.25" customHeight="1" x14ac:dyDescent="0.4">
      <c r="B30" s="228"/>
      <c r="C30" s="229"/>
      <c r="D30" s="229"/>
      <c r="E30" s="229"/>
      <c r="F30" s="230"/>
      <c r="G30" s="198"/>
      <c r="H30" s="200"/>
      <c r="I30" s="200"/>
      <c r="J30" s="200"/>
      <c r="K30" s="200"/>
      <c r="L30" s="200"/>
      <c r="M30" s="200"/>
      <c r="N30" s="200"/>
      <c r="O30" s="200"/>
      <c r="P30" s="200"/>
      <c r="Q30" s="200"/>
      <c r="R30" s="200"/>
      <c r="S30" s="200"/>
      <c r="T30" s="221"/>
      <c r="U30" s="221"/>
      <c r="V30" s="200"/>
      <c r="W30" s="200"/>
      <c r="X30" s="200"/>
      <c r="Y30" s="200"/>
      <c r="Z30" s="200"/>
      <c r="AA30" s="200"/>
      <c r="AB30" s="200"/>
      <c r="AC30" s="211"/>
      <c r="AD30" s="222"/>
    </row>
    <row r="31" spans="2:30" s="11" customFormat="1" ht="17.25" customHeight="1" x14ac:dyDescent="0.4">
      <c r="B31" s="231"/>
      <c r="C31" s="231"/>
      <c r="D31" s="231"/>
      <c r="E31" s="231"/>
      <c r="F31" s="231"/>
      <c r="T31" s="219"/>
      <c r="U31" s="219"/>
    </row>
    <row r="32" spans="2:30" s="11" customFormat="1" ht="17.25" customHeight="1" x14ac:dyDescent="0.4">
      <c r="B32" s="11" t="s">
        <v>435</v>
      </c>
      <c r="C32" s="231"/>
      <c r="D32" s="231"/>
      <c r="E32" s="231"/>
      <c r="F32" s="231"/>
      <c r="T32" s="219"/>
      <c r="U32" s="219"/>
    </row>
    <row r="33" spans="1:31" s="11" customFormat="1" ht="17.25" customHeight="1" x14ac:dyDescent="0.4">
      <c r="B33" s="231"/>
      <c r="C33" s="231"/>
      <c r="D33" s="231"/>
      <c r="E33" s="231"/>
      <c r="F33" s="231"/>
      <c r="T33" s="219"/>
      <c r="U33" s="219"/>
    </row>
    <row r="34" spans="1:31" s="11" customFormat="1" ht="17.25" customHeight="1" x14ac:dyDescent="0.4">
      <c r="B34" s="912" t="s">
        <v>426</v>
      </c>
      <c r="C34" s="907"/>
      <c r="D34" s="907"/>
      <c r="E34" s="907"/>
      <c r="F34" s="913"/>
      <c r="G34" s="184"/>
      <c r="H34" s="174"/>
      <c r="I34" s="174"/>
      <c r="J34" s="174"/>
      <c r="K34" s="174"/>
      <c r="L34" s="174"/>
      <c r="M34" s="174"/>
      <c r="N34" s="174"/>
      <c r="O34" s="174"/>
      <c r="P34" s="174"/>
      <c r="Q34" s="174"/>
      <c r="R34" s="174"/>
      <c r="S34" s="174"/>
      <c r="T34" s="174"/>
      <c r="U34" s="174"/>
      <c r="V34" s="174"/>
      <c r="W34" s="174"/>
      <c r="X34" s="174"/>
      <c r="Y34" s="174"/>
      <c r="Z34" s="184"/>
      <c r="AA34" s="174"/>
      <c r="AB34" s="174"/>
      <c r="AC34" s="176"/>
      <c r="AD34" s="185"/>
    </row>
    <row r="35" spans="1:31" s="11" customFormat="1" ht="17.25" customHeight="1" x14ac:dyDescent="0.4">
      <c r="B35" s="1142"/>
      <c r="C35" s="1116"/>
      <c r="D35" s="1116"/>
      <c r="E35" s="1116"/>
      <c r="F35" s="1143"/>
      <c r="G35" s="40"/>
      <c r="H35" s="11" t="s">
        <v>436</v>
      </c>
      <c r="Z35" s="40"/>
      <c r="AA35" s="214" t="s">
        <v>349</v>
      </c>
      <c r="AB35" s="214" t="s">
        <v>350</v>
      </c>
      <c r="AC35" s="214" t="s">
        <v>351</v>
      </c>
      <c r="AD35" s="215"/>
    </row>
    <row r="36" spans="1:31" s="11" customFormat="1" ht="17.25" customHeight="1" x14ac:dyDescent="0.4">
      <c r="B36" s="1142"/>
      <c r="C36" s="1116"/>
      <c r="D36" s="1116"/>
      <c r="E36" s="1116"/>
      <c r="F36" s="1143"/>
      <c r="G36" s="40"/>
      <c r="I36" s="216" t="s">
        <v>221</v>
      </c>
      <c r="J36" s="1147" t="s">
        <v>428</v>
      </c>
      <c r="K36" s="1131"/>
      <c r="L36" s="1131"/>
      <c r="M36" s="1131"/>
      <c r="N36" s="1131"/>
      <c r="O36" s="1131"/>
      <c r="P36" s="1131"/>
      <c r="Q36" s="1131"/>
      <c r="R36" s="1131"/>
      <c r="S36" s="1131"/>
      <c r="T36" s="1131"/>
      <c r="U36" s="1151"/>
      <c r="V36" s="886"/>
      <c r="W36" s="173" t="s">
        <v>277</v>
      </c>
      <c r="Z36" s="40"/>
      <c r="AA36" s="195"/>
      <c r="AB36" s="17"/>
      <c r="AC36" s="195"/>
      <c r="AD36" s="190"/>
    </row>
    <row r="37" spans="1:31" s="11" customFormat="1" ht="17.25" customHeight="1" x14ac:dyDescent="0.4">
      <c r="B37" s="1142"/>
      <c r="C37" s="1116"/>
      <c r="D37" s="1116"/>
      <c r="E37" s="1116"/>
      <c r="F37" s="1143"/>
      <c r="G37" s="40"/>
      <c r="I37" s="217" t="s">
        <v>223</v>
      </c>
      <c r="J37" s="218" t="s">
        <v>429</v>
      </c>
      <c r="K37" s="200"/>
      <c r="L37" s="200"/>
      <c r="M37" s="200"/>
      <c r="N37" s="200"/>
      <c r="O37" s="200"/>
      <c r="P37" s="200"/>
      <c r="Q37" s="200"/>
      <c r="R37" s="200"/>
      <c r="S37" s="200"/>
      <c r="T37" s="200"/>
      <c r="U37" s="1151"/>
      <c r="V37" s="886"/>
      <c r="W37" s="201" t="s">
        <v>277</v>
      </c>
      <c r="Y37" s="219"/>
      <c r="Z37" s="15"/>
      <c r="AA37" s="17" t="s">
        <v>10</v>
      </c>
      <c r="AB37" s="17" t="s">
        <v>350</v>
      </c>
      <c r="AC37" s="17" t="s">
        <v>10</v>
      </c>
      <c r="AD37" s="190"/>
    </row>
    <row r="38" spans="1:31" s="11" customFormat="1" ht="17.25" customHeight="1" x14ac:dyDescent="0.4">
      <c r="A38" s="178"/>
      <c r="B38" s="1144"/>
      <c r="C38" s="1145"/>
      <c r="D38" s="1145"/>
      <c r="E38" s="1145"/>
      <c r="F38" s="1146"/>
      <c r="G38" s="198"/>
      <c r="H38" s="200"/>
      <c r="I38" s="200"/>
      <c r="J38" s="200"/>
      <c r="K38" s="200"/>
      <c r="L38" s="200"/>
      <c r="M38" s="200"/>
      <c r="N38" s="200"/>
      <c r="O38" s="200"/>
      <c r="P38" s="200"/>
      <c r="Q38" s="200"/>
      <c r="R38" s="200"/>
      <c r="S38" s="200"/>
      <c r="T38" s="221"/>
      <c r="U38" s="221"/>
      <c r="V38" s="200"/>
      <c r="W38" s="200"/>
      <c r="X38" s="200"/>
      <c r="Y38" s="200"/>
      <c r="Z38" s="198"/>
      <c r="AA38" s="200"/>
      <c r="AB38" s="200"/>
      <c r="AC38" s="211"/>
      <c r="AD38" s="222"/>
      <c r="AE38" s="40"/>
    </row>
    <row r="39" spans="1:31" s="11" customFormat="1" ht="17.25" customHeight="1" x14ac:dyDescent="0.4">
      <c r="B39" s="231"/>
      <c r="C39" s="224"/>
      <c r="D39" s="231"/>
      <c r="E39" s="231"/>
      <c r="F39" s="231"/>
      <c r="T39" s="219"/>
      <c r="U39" s="219"/>
    </row>
    <row r="40" spans="1:31" s="11" customFormat="1" ht="17.25" customHeight="1" x14ac:dyDescent="0.4">
      <c r="B40" s="11" t="s">
        <v>437</v>
      </c>
      <c r="C40" s="231"/>
      <c r="D40" s="231"/>
      <c r="E40" s="231"/>
      <c r="F40" s="231"/>
      <c r="T40" s="219"/>
      <c r="U40" s="219"/>
    </row>
    <row r="41" spans="1:31" s="11" customFormat="1" ht="17.25" customHeight="1" x14ac:dyDescent="0.4">
      <c r="B41" s="196" t="s">
        <v>438</v>
      </c>
      <c r="C41" s="231"/>
      <c r="D41" s="231"/>
      <c r="E41" s="231"/>
      <c r="F41" s="231"/>
      <c r="T41" s="219"/>
      <c r="U41" s="219"/>
    </row>
    <row r="42" spans="1:31" s="11" customFormat="1" ht="17.25" customHeight="1" x14ac:dyDescent="0.4">
      <c r="B42" s="912" t="s">
        <v>426</v>
      </c>
      <c r="C42" s="907"/>
      <c r="D42" s="907"/>
      <c r="E42" s="907"/>
      <c r="F42" s="913"/>
      <c r="G42" s="184"/>
      <c r="H42" s="174"/>
      <c r="I42" s="174"/>
      <c r="J42" s="174"/>
      <c r="K42" s="174"/>
      <c r="L42" s="174"/>
      <c r="M42" s="174"/>
      <c r="N42" s="174"/>
      <c r="O42" s="174"/>
      <c r="P42" s="174"/>
      <c r="Q42" s="174"/>
      <c r="R42" s="174"/>
      <c r="S42" s="174"/>
      <c r="T42" s="174"/>
      <c r="U42" s="174"/>
      <c r="V42" s="174"/>
      <c r="W42" s="174"/>
      <c r="X42" s="174"/>
      <c r="Y42" s="174"/>
      <c r="Z42" s="184"/>
      <c r="AA42" s="174"/>
      <c r="AB42" s="174"/>
      <c r="AC42" s="176"/>
      <c r="AD42" s="185"/>
    </row>
    <row r="43" spans="1:31" s="11" customFormat="1" ht="17.25" customHeight="1" x14ac:dyDescent="0.4">
      <c r="B43" s="1142"/>
      <c r="C43" s="1116"/>
      <c r="D43" s="1116"/>
      <c r="E43" s="1116"/>
      <c r="F43" s="1143"/>
      <c r="G43" s="40"/>
      <c r="H43" s="11" t="s">
        <v>439</v>
      </c>
      <c r="Z43" s="40"/>
      <c r="AA43" s="214" t="s">
        <v>349</v>
      </c>
      <c r="AB43" s="214" t="s">
        <v>350</v>
      </c>
      <c r="AC43" s="214" t="s">
        <v>351</v>
      </c>
      <c r="AD43" s="215"/>
    </row>
    <row r="44" spans="1:31" s="11" customFormat="1" ht="17.25" customHeight="1" x14ac:dyDescent="0.4">
      <c r="B44" s="1142"/>
      <c r="C44" s="1116"/>
      <c r="D44" s="1116"/>
      <c r="E44" s="1116"/>
      <c r="F44" s="1143"/>
      <c r="G44" s="40"/>
      <c r="I44" s="216" t="s">
        <v>221</v>
      </c>
      <c r="J44" s="1147" t="s">
        <v>428</v>
      </c>
      <c r="K44" s="1131"/>
      <c r="L44" s="1131"/>
      <c r="M44" s="1131"/>
      <c r="N44" s="1131"/>
      <c r="O44" s="1131"/>
      <c r="P44" s="1131"/>
      <c r="Q44" s="1131"/>
      <c r="R44" s="1131"/>
      <c r="S44" s="1131"/>
      <c r="T44" s="1131"/>
      <c r="U44" s="1151"/>
      <c r="V44" s="886"/>
      <c r="W44" s="173" t="s">
        <v>277</v>
      </c>
      <c r="Z44" s="40"/>
      <c r="AA44" s="195"/>
      <c r="AB44" s="17"/>
      <c r="AC44" s="195"/>
      <c r="AD44" s="190"/>
    </row>
    <row r="45" spans="1:31" s="11" customFormat="1" ht="17.25" customHeight="1" x14ac:dyDescent="0.4">
      <c r="B45" s="1142"/>
      <c r="C45" s="1116"/>
      <c r="D45" s="1116"/>
      <c r="E45" s="1116"/>
      <c r="F45" s="1143"/>
      <c r="G45" s="40"/>
      <c r="I45" s="217" t="s">
        <v>223</v>
      </c>
      <c r="J45" s="218" t="s">
        <v>429</v>
      </c>
      <c r="K45" s="200"/>
      <c r="L45" s="200"/>
      <c r="M45" s="200"/>
      <c r="N45" s="200"/>
      <c r="O45" s="200"/>
      <c r="P45" s="200"/>
      <c r="Q45" s="200"/>
      <c r="R45" s="200"/>
      <c r="S45" s="200"/>
      <c r="T45" s="200"/>
      <c r="U45" s="1151"/>
      <c r="V45" s="886"/>
      <c r="W45" s="201" t="s">
        <v>277</v>
      </c>
      <c r="Y45" s="219"/>
      <c r="Z45" s="15"/>
      <c r="AA45" s="17" t="s">
        <v>10</v>
      </c>
      <c r="AB45" s="17" t="s">
        <v>350</v>
      </c>
      <c r="AC45" s="17" t="s">
        <v>10</v>
      </c>
      <c r="AD45" s="190"/>
    </row>
    <row r="46" spans="1:31" s="11" customFormat="1" ht="17.25" customHeight="1" x14ac:dyDescent="0.4">
      <c r="B46" s="1144"/>
      <c r="C46" s="1145"/>
      <c r="D46" s="1145"/>
      <c r="E46" s="1145"/>
      <c r="F46" s="1146"/>
      <c r="G46" s="198"/>
      <c r="H46" s="200"/>
      <c r="I46" s="200"/>
      <c r="J46" s="200"/>
      <c r="K46" s="200"/>
      <c r="L46" s="200"/>
      <c r="M46" s="200"/>
      <c r="N46" s="200"/>
      <c r="O46" s="200"/>
      <c r="P46" s="200"/>
      <c r="Q46" s="200"/>
      <c r="R46" s="200"/>
      <c r="S46" s="200"/>
      <c r="T46" s="221"/>
      <c r="U46" s="221"/>
      <c r="V46" s="200"/>
      <c r="W46" s="200"/>
      <c r="X46" s="200"/>
      <c r="Y46" s="200"/>
      <c r="Z46" s="198"/>
      <c r="AA46" s="200"/>
      <c r="AB46" s="200"/>
      <c r="AC46" s="211"/>
      <c r="AD46" s="222"/>
    </row>
    <row r="47" spans="1:31" s="11" customFormat="1" ht="17.25" customHeight="1" x14ac:dyDescent="0.4">
      <c r="B47" s="912" t="s">
        <v>440</v>
      </c>
      <c r="C47" s="907"/>
      <c r="D47" s="907"/>
      <c r="E47" s="907"/>
      <c r="F47" s="913"/>
      <c r="G47" s="184"/>
      <c r="H47" s="174"/>
      <c r="I47" s="174"/>
      <c r="J47" s="174"/>
      <c r="K47" s="174"/>
      <c r="L47" s="174"/>
      <c r="M47" s="174"/>
      <c r="N47" s="174"/>
      <c r="O47" s="174"/>
      <c r="P47" s="174"/>
      <c r="Q47" s="174"/>
      <c r="R47" s="174"/>
      <c r="S47" s="174"/>
      <c r="T47" s="174"/>
      <c r="U47" s="174"/>
      <c r="V47" s="174"/>
      <c r="W47" s="174"/>
      <c r="X47" s="174"/>
      <c r="Y47" s="174"/>
      <c r="Z47" s="184"/>
      <c r="AA47" s="174"/>
      <c r="AB47" s="174"/>
      <c r="AC47" s="176"/>
      <c r="AD47" s="185"/>
    </row>
    <row r="48" spans="1:31" s="11" customFormat="1" ht="17.25" customHeight="1" x14ac:dyDescent="0.4">
      <c r="B48" s="1142"/>
      <c r="C48" s="1116"/>
      <c r="D48" s="1116"/>
      <c r="E48" s="1116"/>
      <c r="F48" s="1143"/>
      <c r="G48" s="40"/>
      <c r="H48" s="11" t="s">
        <v>441</v>
      </c>
      <c r="Z48" s="40"/>
      <c r="AA48" s="214" t="s">
        <v>349</v>
      </c>
      <c r="AB48" s="214" t="s">
        <v>350</v>
      </c>
      <c r="AC48" s="214" t="s">
        <v>351</v>
      </c>
      <c r="AD48" s="215"/>
    </row>
    <row r="49" spans="2:30" s="11" customFormat="1" ht="17.25" customHeight="1" x14ac:dyDescent="0.4">
      <c r="B49" s="1142"/>
      <c r="C49" s="1116"/>
      <c r="D49" s="1116"/>
      <c r="E49" s="1116"/>
      <c r="F49" s="1143"/>
      <c r="G49" s="40"/>
      <c r="I49" s="216" t="s">
        <v>221</v>
      </c>
      <c r="J49" s="1152" t="s">
        <v>442</v>
      </c>
      <c r="K49" s="1153"/>
      <c r="L49" s="1153"/>
      <c r="M49" s="1153"/>
      <c r="N49" s="1153"/>
      <c r="O49" s="1153"/>
      <c r="P49" s="1153"/>
      <c r="Q49" s="1153"/>
      <c r="R49" s="1153"/>
      <c r="S49" s="1153"/>
      <c r="T49" s="1153"/>
      <c r="U49" s="1151"/>
      <c r="V49" s="886"/>
      <c r="W49" s="173" t="s">
        <v>277</v>
      </c>
      <c r="Z49" s="40"/>
      <c r="AA49" s="195"/>
      <c r="AB49" s="17"/>
      <c r="AC49" s="195"/>
      <c r="AD49" s="190"/>
    </row>
    <row r="50" spans="2:30" s="11" customFormat="1" ht="17.25" customHeight="1" x14ac:dyDescent="0.4">
      <c r="B50" s="1142"/>
      <c r="C50" s="1116"/>
      <c r="D50" s="1116"/>
      <c r="E50" s="1116"/>
      <c r="F50" s="1143"/>
      <c r="G50" s="40"/>
      <c r="I50" s="217" t="s">
        <v>223</v>
      </c>
      <c r="J50" s="1147" t="s">
        <v>443</v>
      </c>
      <c r="K50" s="1131"/>
      <c r="L50" s="1131"/>
      <c r="M50" s="1131"/>
      <c r="N50" s="1131"/>
      <c r="O50" s="1131"/>
      <c r="P50" s="1131"/>
      <c r="Q50" s="1131"/>
      <c r="R50" s="1131"/>
      <c r="S50" s="1131"/>
      <c r="T50" s="1131"/>
      <c r="U50" s="1151"/>
      <c r="V50" s="886"/>
      <c r="W50" s="201" t="s">
        <v>277</v>
      </c>
      <c r="Y50" s="219"/>
      <c r="Z50" s="15"/>
      <c r="AA50" s="17" t="s">
        <v>10</v>
      </c>
      <c r="AB50" s="17" t="s">
        <v>350</v>
      </c>
      <c r="AC50" s="17" t="s">
        <v>10</v>
      </c>
      <c r="AD50" s="190"/>
    </row>
    <row r="51" spans="2:30" s="11" customFormat="1" ht="17.25" customHeight="1" x14ac:dyDescent="0.4">
      <c r="B51" s="1144"/>
      <c r="C51" s="1145"/>
      <c r="D51" s="1145"/>
      <c r="E51" s="1145"/>
      <c r="F51" s="1146"/>
      <c r="G51" s="198"/>
      <c r="H51" s="200"/>
      <c r="I51" s="200"/>
      <c r="J51" s="200"/>
      <c r="K51" s="200"/>
      <c r="L51" s="200"/>
      <c r="M51" s="200"/>
      <c r="N51" s="200"/>
      <c r="O51" s="200"/>
      <c r="P51" s="200"/>
      <c r="Q51" s="200"/>
      <c r="R51" s="200"/>
      <c r="S51" s="200"/>
      <c r="T51" s="221"/>
      <c r="U51" s="221"/>
      <c r="V51" s="200"/>
      <c r="W51" s="200"/>
      <c r="X51" s="200"/>
      <c r="Y51" s="200"/>
      <c r="Z51" s="198"/>
      <c r="AA51" s="200"/>
      <c r="AB51" s="200"/>
      <c r="AC51" s="211"/>
      <c r="AD51" s="222"/>
    </row>
    <row r="52" spans="2:30" s="11" customFormat="1" ht="17.25" customHeight="1" x14ac:dyDescent="0.4">
      <c r="B52" s="912" t="s">
        <v>444</v>
      </c>
      <c r="C52" s="907"/>
      <c r="D52" s="907"/>
      <c r="E52" s="907"/>
      <c r="F52" s="913"/>
      <c r="G52" s="184"/>
      <c r="H52" s="174"/>
      <c r="I52" s="174"/>
      <c r="J52" s="174"/>
      <c r="K52" s="174"/>
      <c r="L52" s="174"/>
      <c r="M52" s="174"/>
      <c r="N52" s="174"/>
      <c r="O52" s="174"/>
      <c r="P52" s="174"/>
      <c r="Q52" s="174"/>
      <c r="R52" s="174"/>
      <c r="S52" s="174"/>
      <c r="T52" s="174"/>
      <c r="U52" s="174"/>
      <c r="V52" s="174"/>
      <c r="W52" s="174"/>
      <c r="X52" s="174"/>
      <c r="Y52" s="174"/>
      <c r="Z52" s="184"/>
      <c r="AA52" s="174"/>
      <c r="AB52" s="174"/>
      <c r="AC52" s="176"/>
      <c r="AD52" s="185"/>
    </row>
    <row r="53" spans="2:30" s="11" customFormat="1" ht="17.25" customHeight="1" x14ac:dyDescent="0.4">
      <c r="B53" s="1142"/>
      <c r="C53" s="1116"/>
      <c r="D53" s="1116"/>
      <c r="E53" s="1116"/>
      <c r="F53" s="1143"/>
      <c r="G53" s="40"/>
      <c r="H53" s="11" t="s">
        <v>445</v>
      </c>
      <c r="Z53" s="40"/>
      <c r="AA53" s="214" t="s">
        <v>349</v>
      </c>
      <c r="AB53" s="214" t="s">
        <v>350</v>
      </c>
      <c r="AC53" s="214" t="s">
        <v>351</v>
      </c>
      <c r="AD53" s="215"/>
    </row>
    <row r="54" spans="2:30" s="11" customFormat="1" ht="25.5" customHeight="1" x14ac:dyDescent="0.4">
      <c r="B54" s="1142"/>
      <c r="C54" s="1116"/>
      <c r="D54" s="1116"/>
      <c r="E54" s="1116"/>
      <c r="F54" s="1143"/>
      <c r="G54" s="40"/>
      <c r="I54" s="216" t="s">
        <v>221</v>
      </c>
      <c r="J54" s="1152" t="s">
        <v>446</v>
      </c>
      <c r="K54" s="1153"/>
      <c r="L54" s="1153"/>
      <c r="M54" s="1153"/>
      <c r="N54" s="1153"/>
      <c r="O54" s="1153"/>
      <c r="P54" s="1153"/>
      <c r="Q54" s="1153"/>
      <c r="R54" s="1153"/>
      <c r="S54" s="1153"/>
      <c r="T54" s="1153"/>
      <c r="U54" s="1151"/>
      <c r="V54" s="886"/>
      <c r="W54" s="173" t="s">
        <v>277</v>
      </c>
      <c r="Z54" s="40"/>
      <c r="AA54" s="195"/>
      <c r="AB54" s="17"/>
      <c r="AC54" s="195"/>
      <c r="AD54" s="190"/>
    </row>
    <row r="55" spans="2:30" s="11" customFormat="1" ht="26.25" customHeight="1" x14ac:dyDescent="0.4">
      <c r="B55" s="1142"/>
      <c r="C55" s="1116"/>
      <c r="D55" s="1116"/>
      <c r="E55" s="1116"/>
      <c r="F55" s="1143"/>
      <c r="G55" s="40"/>
      <c r="I55" s="217" t="s">
        <v>223</v>
      </c>
      <c r="J55" s="1147" t="s">
        <v>447</v>
      </c>
      <c r="K55" s="1131"/>
      <c r="L55" s="1131"/>
      <c r="M55" s="1131"/>
      <c r="N55" s="1131"/>
      <c r="O55" s="1131"/>
      <c r="P55" s="1131"/>
      <c r="Q55" s="1131"/>
      <c r="R55" s="1131"/>
      <c r="S55" s="1131"/>
      <c r="T55" s="1131"/>
      <c r="U55" s="1151"/>
      <c r="V55" s="886"/>
      <c r="W55" s="201" t="s">
        <v>277</v>
      </c>
      <c r="Y55" s="219"/>
      <c r="Z55" s="15"/>
      <c r="AA55" s="17" t="s">
        <v>10</v>
      </c>
      <c r="AB55" s="17" t="s">
        <v>350</v>
      </c>
      <c r="AC55" s="17" t="s">
        <v>10</v>
      </c>
      <c r="AD55" s="190"/>
    </row>
    <row r="56" spans="2:30" s="11" customFormat="1" ht="17.25" customHeight="1" x14ac:dyDescent="0.4">
      <c r="B56" s="1144"/>
      <c r="C56" s="1145"/>
      <c r="D56" s="1145"/>
      <c r="E56" s="1145"/>
      <c r="F56" s="1146"/>
      <c r="G56" s="198"/>
      <c r="H56" s="200"/>
      <c r="I56" s="200"/>
      <c r="J56" s="200"/>
      <c r="K56" s="200"/>
      <c r="L56" s="200"/>
      <c r="M56" s="200"/>
      <c r="N56" s="200"/>
      <c r="O56" s="200"/>
      <c r="P56" s="200"/>
      <c r="Q56" s="200"/>
      <c r="R56" s="200"/>
      <c r="S56" s="200"/>
      <c r="T56" s="221"/>
      <c r="U56" s="221"/>
      <c r="V56" s="200"/>
      <c r="W56" s="200"/>
      <c r="X56" s="200"/>
      <c r="Y56" s="200"/>
      <c r="Z56" s="198"/>
      <c r="AA56" s="200"/>
      <c r="AB56" s="200"/>
      <c r="AC56" s="211"/>
      <c r="AD56" s="222"/>
    </row>
    <row r="57" spans="2:30" s="11" customFormat="1" ht="17.25" customHeight="1" x14ac:dyDescent="0.4">
      <c r="B57" s="231"/>
      <c r="C57" s="231"/>
      <c r="D57" s="231"/>
      <c r="E57" s="231"/>
      <c r="F57" s="231"/>
      <c r="T57" s="219"/>
      <c r="U57" s="219"/>
    </row>
    <row r="58" spans="2:30" s="11" customFormat="1" ht="17.25" customHeight="1" x14ac:dyDescent="0.4">
      <c r="B58" s="1157" t="s">
        <v>301</v>
      </c>
      <c r="C58" s="1158"/>
      <c r="D58" s="232" t="s">
        <v>448</v>
      </c>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row>
    <row r="59" spans="2:30" s="11" customFormat="1" ht="17.25" customHeight="1" x14ac:dyDescent="0.4">
      <c r="B59" s="1154"/>
      <c r="C59" s="1155"/>
      <c r="D59" s="1156"/>
      <c r="E59" s="1156"/>
      <c r="F59" s="1156"/>
      <c r="G59" s="1156"/>
      <c r="H59" s="1156"/>
      <c r="I59" s="1156"/>
      <c r="J59" s="1156"/>
      <c r="K59" s="1156"/>
      <c r="L59" s="1156"/>
      <c r="M59" s="1156"/>
      <c r="N59" s="1156"/>
      <c r="O59" s="1156"/>
      <c r="P59" s="1156"/>
      <c r="Q59" s="1156"/>
      <c r="R59" s="1156"/>
      <c r="S59" s="1156"/>
      <c r="T59" s="1156"/>
      <c r="U59" s="1156"/>
      <c r="V59" s="1156"/>
      <c r="W59" s="1156"/>
      <c r="X59" s="1156"/>
      <c r="Y59" s="1156"/>
      <c r="Z59" s="1156"/>
      <c r="AA59" s="1156"/>
      <c r="AB59" s="1156"/>
      <c r="AC59" s="1156"/>
      <c r="AD59" s="1156"/>
    </row>
    <row r="60" spans="2:30" s="11" customFormat="1" ht="17.25" customHeight="1" x14ac:dyDescent="0.4">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row>
    <row r="61" spans="2:30" s="11" customFormat="1" ht="17.25" customHeight="1" x14ac:dyDescent="0.15">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row>
    <row r="62" spans="2:30" s="29" customFormat="1" ht="17.25" customHeight="1" x14ac:dyDescent="0.15"/>
    <row r="63" spans="2:30" ht="17.25" customHeight="1" x14ac:dyDescent="0.15">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row>
    <row r="64" spans="2:30" ht="17.25" customHeight="1" x14ac:dyDescent="0.15">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row>
    <row r="65" spans="2:30" s="29" customFormat="1" ht="17.25" customHeight="1" x14ac:dyDescent="0.15">
      <c r="B65" s="233"/>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row>
    <row r="66" spans="2:30" s="29" customFormat="1" ht="17.25" customHeight="1" x14ac:dyDescent="0.15">
      <c r="B66" s="233"/>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row>
    <row r="67" spans="2:30" s="29" customFormat="1" ht="17.25" customHeight="1" x14ac:dyDescent="0.15">
      <c r="B67" s="233"/>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row>
    <row r="68" spans="2:30" s="29" customFormat="1" ht="17.25" customHeight="1" x14ac:dyDescent="0.15">
      <c r="B68" s="233"/>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row>
    <row r="69" spans="2:30" s="29" customFormat="1" ht="17.25" customHeight="1" x14ac:dyDescent="0.15">
      <c r="B69" s="233"/>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row>
    <row r="70" spans="2:30" s="29" customFormat="1" ht="17.25" customHeight="1" x14ac:dyDescent="0.15">
      <c r="B70" s="233"/>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row>
    <row r="122" spans="3:7" ht="17.25" customHeight="1" x14ac:dyDescent="0.15">
      <c r="C122" s="48"/>
      <c r="D122" s="48"/>
      <c r="E122" s="48"/>
      <c r="F122" s="48"/>
      <c r="G122" s="48"/>
    </row>
    <row r="123" spans="3:7" ht="17.25" customHeight="1" x14ac:dyDescent="0.15">
      <c r="C123" s="123"/>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3"/>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topLeftCell="D1" zoomScaleSheetLayoutView="100" workbookViewId="0">
      <selection activeCell="N14" sqref="N14:T14"/>
    </sheetView>
  </sheetViews>
  <sheetFormatPr defaultColWidth="3.5" defaultRowHeight="13.5" x14ac:dyDescent="0.15"/>
  <cols>
    <col min="1" max="1" width="3.5" style="20"/>
    <col min="2" max="2" width="3" style="233" customWidth="1"/>
    <col min="3" max="7" width="3.5" style="20"/>
    <col min="8" max="8" width="2.5" style="20" customWidth="1"/>
    <col min="9" max="16384" width="3.5" style="20"/>
  </cols>
  <sheetData>
    <row r="1" spans="2:27" s="11" customFormat="1" x14ac:dyDescent="0.4"/>
    <row r="2" spans="2:27" s="11" customFormat="1" x14ac:dyDescent="0.4">
      <c r="B2" s="11" t="s">
        <v>449</v>
      </c>
      <c r="AA2" s="16" t="s">
        <v>450</v>
      </c>
    </row>
    <row r="3" spans="2:27" s="11" customFormat="1" ht="8.25" customHeight="1" x14ac:dyDescent="0.4"/>
    <row r="4" spans="2:27" s="11" customFormat="1" x14ac:dyDescent="0.4">
      <c r="B4" s="889" t="s">
        <v>451</v>
      </c>
      <c r="C4" s="889"/>
      <c r="D4" s="889"/>
      <c r="E4" s="889"/>
      <c r="F4" s="889"/>
      <c r="G4" s="889"/>
      <c r="H4" s="889"/>
      <c r="I4" s="889"/>
      <c r="J4" s="889"/>
      <c r="K4" s="889"/>
      <c r="L4" s="889"/>
      <c r="M4" s="889"/>
      <c r="N4" s="889"/>
      <c r="O4" s="889"/>
      <c r="P4" s="889"/>
      <c r="Q4" s="889"/>
      <c r="R4" s="889"/>
      <c r="S4" s="889"/>
      <c r="T4" s="889"/>
      <c r="U4" s="889"/>
      <c r="V4" s="889"/>
      <c r="W4" s="889"/>
      <c r="X4" s="889"/>
      <c r="Y4" s="889"/>
      <c r="Z4" s="889"/>
      <c r="AA4" s="889"/>
    </row>
    <row r="5" spans="2:27" s="11" customFormat="1" ht="6.75" customHeight="1" x14ac:dyDescent="0.4"/>
    <row r="6" spans="2:27" s="11" customFormat="1" ht="18.600000000000001" customHeight="1" x14ac:dyDescent="0.4">
      <c r="B6" s="1151" t="s">
        <v>169</v>
      </c>
      <c r="C6" s="1151"/>
      <c r="D6" s="1151"/>
      <c r="E6" s="1151"/>
      <c r="F6" s="1151"/>
      <c r="G6" s="886"/>
      <c r="H6" s="887"/>
      <c r="I6" s="887"/>
      <c r="J6" s="887"/>
      <c r="K6" s="887"/>
      <c r="L6" s="887"/>
      <c r="M6" s="887"/>
      <c r="N6" s="887"/>
      <c r="O6" s="887"/>
      <c r="P6" s="887"/>
      <c r="Q6" s="887"/>
      <c r="R6" s="887"/>
      <c r="S6" s="887"/>
      <c r="T6" s="887"/>
      <c r="U6" s="887"/>
      <c r="V6" s="887"/>
      <c r="W6" s="887"/>
      <c r="X6" s="887"/>
      <c r="Y6" s="887"/>
      <c r="Z6" s="887"/>
      <c r="AA6" s="888"/>
    </row>
    <row r="7" spans="2:27" s="11" customFormat="1" ht="19.5" customHeight="1" x14ac:dyDescent="0.4">
      <c r="B7" s="1151" t="s">
        <v>331</v>
      </c>
      <c r="C7" s="1151"/>
      <c r="D7" s="1151"/>
      <c r="E7" s="1151"/>
      <c r="F7" s="1151"/>
      <c r="G7" s="886"/>
      <c r="H7" s="887"/>
      <c r="I7" s="887"/>
      <c r="J7" s="887"/>
      <c r="K7" s="887"/>
      <c r="L7" s="887"/>
      <c r="M7" s="887"/>
      <c r="N7" s="887"/>
      <c r="O7" s="887"/>
      <c r="P7" s="887"/>
      <c r="Q7" s="887"/>
      <c r="R7" s="887"/>
      <c r="S7" s="887"/>
      <c r="T7" s="887"/>
      <c r="U7" s="887"/>
      <c r="V7" s="887"/>
      <c r="W7" s="887"/>
      <c r="X7" s="887"/>
      <c r="Y7" s="887"/>
      <c r="Z7" s="887"/>
      <c r="AA7" s="888"/>
    </row>
    <row r="8" spans="2:27" s="11" customFormat="1" ht="19.5" customHeight="1" x14ac:dyDescent="0.4">
      <c r="B8" s="886" t="s">
        <v>332</v>
      </c>
      <c r="C8" s="887"/>
      <c r="D8" s="887"/>
      <c r="E8" s="887"/>
      <c r="F8" s="888"/>
      <c r="G8" s="1133" t="s">
        <v>452</v>
      </c>
      <c r="H8" s="1134"/>
      <c r="I8" s="1134"/>
      <c r="J8" s="1134"/>
      <c r="K8" s="1134"/>
      <c r="L8" s="1134"/>
      <c r="M8" s="1134"/>
      <c r="N8" s="1134"/>
      <c r="O8" s="1134"/>
      <c r="P8" s="1134"/>
      <c r="Q8" s="1134"/>
      <c r="R8" s="1134"/>
      <c r="S8" s="1134"/>
      <c r="T8" s="1134"/>
      <c r="U8" s="1134"/>
      <c r="V8" s="1134"/>
      <c r="W8" s="1134"/>
      <c r="X8" s="1134"/>
      <c r="Y8" s="1134"/>
      <c r="Z8" s="1134"/>
      <c r="AA8" s="1135"/>
    </row>
    <row r="9" spans="2:27" ht="20.100000000000001" customHeight="1" x14ac:dyDescent="0.15">
      <c r="B9" s="1117" t="s">
        <v>453</v>
      </c>
      <c r="C9" s="1118"/>
      <c r="D9" s="1118"/>
      <c r="E9" s="1118"/>
      <c r="F9" s="1118"/>
      <c r="G9" s="1160" t="s">
        <v>454</v>
      </c>
      <c r="H9" s="1160"/>
      <c r="I9" s="1160"/>
      <c r="J9" s="1160"/>
      <c r="K9" s="1160"/>
      <c r="L9" s="1160"/>
      <c r="M9" s="1160"/>
      <c r="N9" s="1160" t="s">
        <v>455</v>
      </c>
      <c r="O9" s="1160"/>
      <c r="P9" s="1160"/>
      <c r="Q9" s="1160"/>
      <c r="R9" s="1160"/>
      <c r="S9" s="1160"/>
      <c r="T9" s="1160"/>
      <c r="U9" s="1160" t="s">
        <v>456</v>
      </c>
      <c r="V9" s="1160"/>
      <c r="W9" s="1160"/>
      <c r="X9" s="1160"/>
      <c r="Y9" s="1160"/>
      <c r="Z9" s="1160"/>
      <c r="AA9" s="1160"/>
    </row>
    <row r="10" spans="2:27" ht="20.100000000000001" customHeight="1" x14ac:dyDescent="0.15">
      <c r="B10" s="1120"/>
      <c r="C10" s="889"/>
      <c r="D10" s="889"/>
      <c r="E10" s="889"/>
      <c r="F10" s="889"/>
      <c r="G10" s="1160" t="s">
        <v>457</v>
      </c>
      <c r="H10" s="1160"/>
      <c r="I10" s="1160"/>
      <c r="J10" s="1160"/>
      <c r="K10" s="1160"/>
      <c r="L10" s="1160"/>
      <c r="M10" s="1160"/>
      <c r="N10" s="1160" t="s">
        <v>458</v>
      </c>
      <c r="O10" s="1160"/>
      <c r="P10" s="1160"/>
      <c r="Q10" s="1160"/>
      <c r="R10" s="1160"/>
      <c r="S10" s="1160"/>
      <c r="T10" s="1160"/>
      <c r="U10" s="1160" t="s">
        <v>459</v>
      </c>
      <c r="V10" s="1160"/>
      <c r="W10" s="1160"/>
      <c r="X10" s="1160"/>
      <c r="Y10" s="1160"/>
      <c r="Z10" s="1160"/>
      <c r="AA10" s="1160"/>
    </row>
    <row r="11" spans="2:27" ht="20.100000000000001" customHeight="1" x14ac:dyDescent="0.15">
      <c r="B11" s="1120"/>
      <c r="C11" s="889"/>
      <c r="D11" s="889"/>
      <c r="E11" s="889"/>
      <c r="F11" s="889"/>
      <c r="G11" s="1160" t="s">
        <v>460</v>
      </c>
      <c r="H11" s="1160"/>
      <c r="I11" s="1160"/>
      <c r="J11" s="1160"/>
      <c r="K11" s="1160"/>
      <c r="L11" s="1160"/>
      <c r="M11" s="1160"/>
      <c r="N11" s="1160" t="s">
        <v>461</v>
      </c>
      <c r="O11" s="1160"/>
      <c r="P11" s="1160"/>
      <c r="Q11" s="1160"/>
      <c r="R11" s="1160"/>
      <c r="S11" s="1160"/>
      <c r="T11" s="1160"/>
      <c r="U11" s="1160" t="s">
        <v>462</v>
      </c>
      <c r="V11" s="1160"/>
      <c r="W11" s="1160"/>
      <c r="X11" s="1160"/>
      <c r="Y11" s="1160"/>
      <c r="Z11" s="1160"/>
      <c r="AA11" s="1160"/>
    </row>
    <row r="12" spans="2:27" ht="20.100000000000001" customHeight="1" x14ac:dyDescent="0.15">
      <c r="B12" s="1120"/>
      <c r="C12" s="889"/>
      <c r="D12" s="889"/>
      <c r="E12" s="889"/>
      <c r="F12" s="889"/>
      <c r="G12" s="1160" t="s">
        <v>463</v>
      </c>
      <c r="H12" s="1160"/>
      <c r="I12" s="1160"/>
      <c r="J12" s="1160"/>
      <c r="K12" s="1160"/>
      <c r="L12" s="1160"/>
      <c r="M12" s="1160"/>
      <c r="N12" s="1160" t="s">
        <v>464</v>
      </c>
      <c r="O12" s="1160"/>
      <c r="P12" s="1160"/>
      <c r="Q12" s="1160"/>
      <c r="R12" s="1160"/>
      <c r="S12" s="1160"/>
      <c r="T12" s="1160"/>
      <c r="U12" s="1161" t="s">
        <v>465</v>
      </c>
      <c r="V12" s="1161"/>
      <c r="W12" s="1161"/>
      <c r="X12" s="1161"/>
      <c r="Y12" s="1161"/>
      <c r="Z12" s="1161"/>
      <c r="AA12" s="1161"/>
    </row>
    <row r="13" spans="2:27" ht="20.100000000000001" customHeight="1" x14ac:dyDescent="0.15">
      <c r="B13" s="1120"/>
      <c r="C13" s="889"/>
      <c r="D13" s="889"/>
      <c r="E13" s="889"/>
      <c r="F13" s="889"/>
      <c r="G13" s="1160" t="s">
        <v>466</v>
      </c>
      <c r="H13" s="1160"/>
      <c r="I13" s="1160"/>
      <c r="J13" s="1160"/>
      <c r="K13" s="1160"/>
      <c r="L13" s="1160"/>
      <c r="M13" s="1160"/>
      <c r="N13" s="1160" t="s">
        <v>467</v>
      </c>
      <c r="O13" s="1160"/>
      <c r="P13" s="1160"/>
      <c r="Q13" s="1160"/>
      <c r="R13" s="1160"/>
      <c r="S13" s="1160"/>
      <c r="T13" s="1160"/>
      <c r="U13" s="1161" t="s">
        <v>468</v>
      </c>
      <c r="V13" s="1161"/>
      <c r="W13" s="1161"/>
      <c r="X13" s="1161"/>
      <c r="Y13" s="1161"/>
      <c r="Z13" s="1161"/>
      <c r="AA13" s="1161"/>
    </row>
    <row r="14" spans="2:27" ht="20.100000000000001" customHeight="1" x14ac:dyDescent="0.15">
      <c r="B14" s="944"/>
      <c r="C14" s="945"/>
      <c r="D14" s="945"/>
      <c r="E14" s="945"/>
      <c r="F14" s="945"/>
      <c r="G14" s="1160" t="s">
        <v>469</v>
      </c>
      <c r="H14" s="1160"/>
      <c r="I14" s="1160"/>
      <c r="J14" s="1160"/>
      <c r="K14" s="1160"/>
      <c r="L14" s="1160"/>
      <c r="M14" s="1160"/>
      <c r="N14" s="1160"/>
      <c r="O14" s="1160"/>
      <c r="P14" s="1160"/>
      <c r="Q14" s="1160"/>
      <c r="R14" s="1160"/>
      <c r="S14" s="1160"/>
      <c r="T14" s="1160"/>
      <c r="U14" s="1161"/>
      <c r="V14" s="1161"/>
      <c r="W14" s="1161"/>
      <c r="X14" s="1161"/>
      <c r="Y14" s="1161"/>
      <c r="Z14" s="1161"/>
      <c r="AA14" s="1161"/>
    </row>
    <row r="15" spans="2:27" ht="20.25" customHeight="1" x14ac:dyDescent="0.15">
      <c r="B15" s="886" t="s">
        <v>470</v>
      </c>
      <c r="C15" s="887"/>
      <c r="D15" s="887"/>
      <c r="E15" s="887"/>
      <c r="F15" s="888"/>
      <c r="G15" s="1139" t="s">
        <v>471</v>
      </c>
      <c r="H15" s="1140"/>
      <c r="I15" s="1140"/>
      <c r="J15" s="1140"/>
      <c r="K15" s="1140"/>
      <c r="L15" s="1140"/>
      <c r="M15" s="1140"/>
      <c r="N15" s="1140"/>
      <c r="O15" s="1140"/>
      <c r="P15" s="1140"/>
      <c r="Q15" s="1140"/>
      <c r="R15" s="1140"/>
      <c r="S15" s="1140"/>
      <c r="T15" s="1140"/>
      <c r="U15" s="1140"/>
      <c r="V15" s="1140"/>
      <c r="W15" s="1140"/>
      <c r="X15" s="1140"/>
      <c r="Y15" s="1140"/>
      <c r="Z15" s="1140"/>
      <c r="AA15" s="1141"/>
    </row>
    <row r="16" spans="2:27" s="11" customFormat="1" ht="9" customHeight="1" x14ac:dyDescent="0.4"/>
    <row r="17" spans="2:27" s="11" customFormat="1" ht="17.25" customHeight="1" x14ac:dyDescent="0.4">
      <c r="B17" s="11" t="s">
        <v>472</v>
      </c>
    </row>
    <row r="18" spans="2:27" s="11" customFormat="1" ht="6" customHeight="1" x14ac:dyDescent="0.4">
      <c r="B18" s="184"/>
      <c r="C18" s="174"/>
      <c r="D18" s="174"/>
      <c r="E18" s="174"/>
      <c r="F18" s="174"/>
      <c r="G18" s="174"/>
      <c r="H18" s="174"/>
      <c r="I18" s="174"/>
      <c r="J18" s="174"/>
      <c r="K18" s="174"/>
      <c r="L18" s="174"/>
      <c r="M18" s="174"/>
      <c r="N18" s="174"/>
      <c r="O18" s="174"/>
      <c r="P18" s="174"/>
      <c r="Q18" s="174"/>
      <c r="R18" s="174"/>
      <c r="S18" s="174"/>
      <c r="T18" s="174"/>
      <c r="U18" s="174"/>
      <c r="V18" s="174"/>
      <c r="W18" s="174"/>
      <c r="X18" s="174"/>
      <c r="Y18" s="174"/>
      <c r="Z18" s="174"/>
      <c r="AA18" s="177"/>
    </row>
    <row r="19" spans="2:27" s="11" customFormat="1" ht="19.5" customHeight="1" x14ac:dyDescent="0.4">
      <c r="B19" s="40"/>
      <c r="C19" s="11" t="s">
        <v>473</v>
      </c>
      <c r="D19" s="17"/>
      <c r="E19" s="17"/>
      <c r="F19" s="17"/>
      <c r="G19" s="17"/>
      <c r="H19" s="17"/>
      <c r="I19" s="17"/>
      <c r="J19" s="17"/>
      <c r="K19" s="17"/>
      <c r="L19" s="17"/>
      <c r="M19" s="17"/>
      <c r="N19" s="17"/>
      <c r="O19" s="17"/>
      <c r="Y19" s="1159" t="s">
        <v>474</v>
      </c>
      <c r="Z19" s="1159"/>
      <c r="AA19" s="178"/>
    </row>
    <row r="20" spans="2:27" s="11" customFormat="1" x14ac:dyDescent="0.4">
      <c r="B20" s="40"/>
      <c r="D20" s="17"/>
      <c r="E20" s="17"/>
      <c r="F20" s="17"/>
      <c r="G20" s="17"/>
      <c r="H20" s="17"/>
      <c r="I20" s="17"/>
      <c r="J20" s="17"/>
      <c r="K20" s="17"/>
      <c r="L20" s="17"/>
      <c r="M20" s="17"/>
      <c r="N20" s="17"/>
      <c r="O20" s="17"/>
      <c r="Y20" s="195"/>
      <c r="Z20" s="195"/>
      <c r="AA20" s="178"/>
    </row>
    <row r="21" spans="2:27" s="11" customFormat="1" x14ac:dyDescent="0.4">
      <c r="B21" s="40"/>
      <c r="C21" s="11" t="s">
        <v>475</v>
      </c>
      <c r="D21" s="17"/>
      <c r="E21" s="17"/>
      <c r="F21" s="17"/>
      <c r="G21" s="17"/>
      <c r="H21" s="17"/>
      <c r="I21" s="17"/>
      <c r="J21" s="17"/>
      <c r="K21" s="17"/>
      <c r="L21" s="17"/>
      <c r="M21" s="17"/>
      <c r="N21" s="17"/>
      <c r="O21" s="17"/>
      <c r="Y21" s="195"/>
      <c r="Z21" s="195"/>
      <c r="AA21" s="178"/>
    </row>
    <row r="22" spans="2:27" s="11" customFormat="1" ht="19.5" customHeight="1" x14ac:dyDescent="0.4">
      <c r="B22" s="40"/>
      <c r="C22" s="11" t="s">
        <v>476</v>
      </c>
      <c r="D22" s="17"/>
      <c r="E22" s="17"/>
      <c r="F22" s="17"/>
      <c r="G22" s="17"/>
      <c r="H22" s="17"/>
      <c r="I22" s="17"/>
      <c r="J22" s="17"/>
      <c r="K22" s="17"/>
      <c r="L22" s="17"/>
      <c r="M22" s="17"/>
      <c r="N22" s="17"/>
      <c r="O22" s="17"/>
      <c r="Y22" s="1159" t="s">
        <v>474</v>
      </c>
      <c r="Z22" s="1159"/>
      <c r="AA22" s="178"/>
    </row>
    <row r="23" spans="2:27" s="11" customFormat="1" ht="19.5" customHeight="1" x14ac:dyDescent="0.4">
      <c r="B23" s="40"/>
      <c r="C23" s="11" t="s">
        <v>477</v>
      </c>
      <c r="D23" s="17"/>
      <c r="E23" s="17"/>
      <c r="F23" s="17"/>
      <c r="G23" s="17"/>
      <c r="H23" s="17"/>
      <c r="I23" s="17"/>
      <c r="J23" s="17"/>
      <c r="K23" s="17"/>
      <c r="L23" s="17"/>
      <c r="M23" s="17"/>
      <c r="N23" s="17"/>
      <c r="O23" s="17"/>
      <c r="Y23" s="1159" t="s">
        <v>474</v>
      </c>
      <c r="Z23" s="1159"/>
      <c r="AA23" s="178"/>
    </row>
    <row r="24" spans="2:27" s="11" customFormat="1" ht="19.5" customHeight="1" x14ac:dyDescent="0.4">
      <c r="B24" s="40"/>
      <c r="C24" s="11" t="s">
        <v>478</v>
      </c>
      <c r="D24" s="17"/>
      <c r="E24" s="17"/>
      <c r="F24" s="17"/>
      <c r="G24" s="17"/>
      <c r="H24" s="17"/>
      <c r="I24" s="17"/>
      <c r="J24" s="17"/>
      <c r="K24" s="17"/>
      <c r="L24" s="17"/>
      <c r="M24" s="17"/>
      <c r="N24" s="17"/>
      <c r="O24" s="17"/>
      <c r="Y24" s="1159" t="s">
        <v>474</v>
      </c>
      <c r="Z24" s="1159"/>
      <c r="AA24" s="178"/>
    </row>
    <row r="25" spans="2:27" s="11" customFormat="1" ht="19.5" customHeight="1" x14ac:dyDescent="0.4">
      <c r="B25" s="40"/>
      <c r="D25" s="1137" t="s">
        <v>479</v>
      </c>
      <c r="E25" s="1137"/>
      <c r="F25" s="1137"/>
      <c r="G25" s="1137"/>
      <c r="H25" s="1137"/>
      <c r="I25" s="1137"/>
      <c r="J25" s="1137"/>
      <c r="K25" s="17"/>
      <c r="L25" s="17"/>
      <c r="M25" s="17"/>
      <c r="N25" s="17"/>
      <c r="O25" s="17"/>
      <c r="Y25" s="195"/>
      <c r="Z25" s="195"/>
      <c r="AA25" s="178"/>
    </row>
    <row r="26" spans="2:27" s="11" customFormat="1" ht="24.95" customHeight="1" x14ac:dyDescent="0.4">
      <c r="B26" s="40"/>
      <c r="C26" s="11" t="s">
        <v>480</v>
      </c>
      <c r="AA26" s="178"/>
    </row>
    <row r="27" spans="2:27" s="11" customFormat="1" ht="6.75" customHeight="1" x14ac:dyDescent="0.4">
      <c r="B27" s="40"/>
      <c r="AA27" s="178"/>
    </row>
    <row r="28" spans="2:27" s="11" customFormat="1" ht="23.25" customHeight="1" x14ac:dyDescent="0.4">
      <c r="B28" s="40" t="s">
        <v>481</v>
      </c>
      <c r="C28" s="886" t="s">
        <v>482</v>
      </c>
      <c r="D28" s="887"/>
      <c r="E28" s="887"/>
      <c r="F28" s="887"/>
      <c r="G28" s="887"/>
      <c r="H28" s="888"/>
      <c r="I28" s="1163"/>
      <c r="J28" s="1163"/>
      <c r="K28" s="1163"/>
      <c r="L28" s="1163"/>
      <c r="M28" s="1163"/>
      <c r="N28" s="1163"/>
      <c r="O28" s="1163"/>
      <c r="P28" s="1163"/>
      <c r="Q28" s="1163"/>
      <c r="R28" s="1163"/>
      <c r="S28" s="1163"/>
      <c r="T28" s="1163"/>
      <c r="U28" s="1163"/>
      <c r="V28" s="1163"/>
      <c r="W28" s="1163"/>
      <c r="X28" s="1163"/>
      <c r="Y28" s="1163"/>
      <c r="Z28" s="1164"/>
      <c r="AA28" s="178"/>
    </row>
    <row r="29" spans="2:27" s="11" customFormat="1" ht="23.25" customHeight="1" x14ac:dyDescent="0.4">
      <c r="B29" s="40" t="s">
        <v>481</v>
      </c>
      <c r="C29" s="886" t="s">
        <v>483</v>
      </c>
      <c r="D29" s="887"/>
      <c r="E29" s="887"/>
      <c r="F29" s="887"/>
      <c r="G29" s="887"/>
      <c r="H29" s="888"/>
      <c r="I29" s="1163"/>
      <c r="J29" s="1163"/>
      <c r="K29" s="1163"/>
      <c r="L29" s="1163"/>
      <c r="M29" s="1163"/>
      <c r="N29" s="1163"/>
      <c r="O29" s="1163"/>
      <c r="P29" s="1163"/>
      <c r="Q29" s="1163"/>
      <c r="R29" s="1163"/>
      <c r="S29" s="1163"/>
      <c r="T29" s="1163"/>
      <c r="U29" s="1163"/>
      <c r="V29" s="1163"/>
      <c r="W29" s="1163"/>
      <c r="X29" s="1163"/>
      <c r="Y29" s="1163"/>
      <c r="Z29" s="1164"/>
      <c r="AA29" s="178"/>
    </row>
    <row r="30" spans="2:27" s="11" customFormat="1" ht="23.25" customHeight="1" x14ac:dyDescent="0.4">
      <c r="B30" s="40" t="s">
        <v>481</v>
      </c>
      <c r="C30" s="886" t="s">
        <v>484</v>
      </c>
      <c r="D30" s="887"/>
      <c r="E30" s="887"/>
      <c r="F30" s="887"/>
      <c r="G30" s="887"/>
      <c r="H30" s="888"/>
      <c r="I30" s="1163"/>
      <c r="J30" s="1163"/>
      <c r="K30" s="1163"/>
      <c r="L30" s="1163"/>
      <c r="M30" s="1163"/>
      <c r="N30" s="1163"/>
      <c r="O30" s="1163"/>
      <c r="P30" s="1163"/>
      <c r="Q30" s="1163"/>
      <c r="R30" s="1163"/>
      <c r="S30" s="1163"/>
      <c r="T30" s="1163"/>
      <c r="U30" s="1163"/>
      <c r="V30" s="1163"/>
      <c r="W30" s="1163"/>
      <c r="X30" s="1163"/>
      <c r="Y30" s="1163"/>
      <c r="Z30" s="1164"/>
      <c r="AA30" s="178"/>
    </row>
    <row r="31" spans="2:27" s="11" customFormat="1" ht="9" customHeight="1" x14ac:dyDescent="0.4">
      <c r="B31" s="40"/>
      <c r="C31" s="17"/>
      <c r="D31" s="17"/>
      <c r="E31" s="17"/>
      <c r="F31" s="17"/>
      <c r="G31" s="17"/>
      <c r="H31" s="17"/>
      <c r="I31" s="14"/>
      <c r="J31" s="14"/>
      <c r="K31" s="14"/>
      <c r="L31" s="14"/>
      <c r="M31" s="14"/>
      <c r="N31" s="14"/>
      <c r="O31" s="14"/>
      <c r="P31" s="14"/>
      <c r="Q31" s="14"/>
      <c r="R31" s="14"/>
      <c r="S31" s="14"/>
      <c r="T31" s="14"/>
      <c r="U31" s="14"/>
      <c r="V31" s="14"/>
      <c r="W31" s="14"/>
      <c r="X31" s="14"/>
      <c r="Y31" s="14"/>
      <c r="Z31" s="14"/>
      <c r="AA31" s="178"/>
    </row>
    <row r="32" spans="2:27" s="11" customFormat="1" ht="19.5" customHeight="1" x14ac:dyDescent="0.4">
      <c r="B32" s="40"/>
      <c r="C32" s="11" t="s">
        <v>485</v>
      </c>
      <c r="D32" s="17"/>
      <c r="E32" s="17"/>
      <c r="F32" s="17"/>
      <c r="G32" s="17"/>
      <c r="H32" s="17"/>
      <c r="I32" s="17"/>
      <c r="J32" s="17"/>
      <c r="K32" s="17"/>
      <c r="L32" s="17"/>
      <c r="M32" s="17"/>
      <c r="N32" s="17"/>
      <c r="O32" s="17"/>
      <c r="Y32" s="1159" t="s">
        <v>474</v>
      </c>
      <c r="Z32" s="1159"/>
      <c r="AA32" s="178"/>
    </row>
    <row r="33" spans="1:37" s="11" customFormat="1" ht="12.75" customHeight="1" x14ac:dyDescent="0.4">
      <c r="B33" s="40"/>
      <c r="D33" s="17"/>
      <c r="E33" s="17"/>
      <c r="F33" s="17"/>
      <c r="G33" s="17"/>
      <c r="H33" s="17"/>
      <c r="I33" s="17"/>
      <c r="J33" s="17"/>
      <c r="K33" s="17"/>
      <c r="L33" s="17"/>
      <c r="M33" s="17"/>
      <c r="N33" s="17"/>
      <c r="O33" s="17"/>
      <c r="Y33" s="195"/>
      <c r="Z33" s="195"/>
      <c r="AA33" s="178"/>
    </row>
    <row r="34" spans="1:37" s="11" customFormat="1" ht="19.5" customHeight="1" x14ac:dyDescent="0.4">
      <c r="B34" s="40"/>
      <c r="C34" s="1162" t="s">
        <v>486</v>
      </c>
      <c r="D34" s="1162"/>
      <c r="E34" s="1162"/>
      <c r="F34" s="1162"/>
      <c r="G34" s="1162"/>
      <c r="H34" s="1162"/>
      <c r="I34" s="1162"/>
      <c r="J34" s="1162"/>
      <c r="K34" s="1162"/>
      <c r="L34" s="1162"/>
      <c r="M34" s="1162"/>
      <c r="N34" s="1162"/>
      <c r="O34" s="1162"/>
      <c r="P34" s="1162"/>
      <c r="Q34" s="1162"/>
      <c r="R34" s="1162"/>
      <c r="S34" s="1162"/>
      <c r="T34" s="1162"/>
      <c r="U34" s="1162"/>
      <c r="V34" s="1162"/>
      <c r="W34" s="1162"/>
      <c r="X34" s="1162"/>
      <c r="Y34" s="1162"/>
      <c r="Z34" s="1162"/>
      <c r="AA34" s="178"/>
    </row>
    <row r="35" spans="1:37" s="11" customFormat="1" ht="19.5" customHeight="1" x14ac:dyDescent="0.4">
      <c r="B35" s="40"/>
      <c r="C35" s="1162" t="s">
        <v>487</v>
      </c>
      <c r="D35" s="1162"/>
      <c r="E35" s="1162"/>
      <c r="F35" s="1162"/>
      <c r="G35" s="1162"/>
      <c r="H35" s="1162"/>
      <c r="I35" s="1162"/>
      <c r="J35" s="1162"/>
      <c r="K35" s="1162"/>
      <c r="L35" s="1162"/>
      <c r="M35" s="1162"/>
      <c r="N35" s="1162"/>
      <c r="O35" s="1162"/>
      <c r="P35" s="1162"/>
      <c r="Q35" s="1162"/>
      <c r="R35" s="1162"/>
      <c r="S35" s="1162"/>
      <c r="T35" s="1162"/>
      <c r="U35" s="1162"/>
      <c r="V35" s="1162"/>
      <c r="W35" s="1162"/>
      <c r="X35" s="1162"/>
      <c r="Y35" s="1162"/>
      <c r="Z35" s="1162"/>
      <c r="AA35" s="178"/>
    </row>
    <row r="36" spans="1:37" s="11" customFormat="1" ht="19.5" customHeight="1" x14ac:dyDescent="0.4">
      <c r="B36" s="40"/>
      <c r="C36" s="1137" t="s">
        <v>488</v>
      </c>
      <c r="D36" s="1137"/>
      <c r="E36" s="1137"/>
      <c r="F36" s="1137"/>
      <c r="G36" s="1137"/>
      <c r="H36" s="1137"/>
      <c r="I36" s="1137"/>
      <c r="J36" s="1137"/>
      <c r="K36" s="1137"/>
      <c r="L36" s="1137"/>
      <c r="M36" s="1137"/>
      <c r="N36" s="1137"/>
      <c r="O36" s="1137"/>
      <c r="P36" s="1137"/>
      <c r="Q36" s="1137"/>
      <c r="R36" s="1137"/>
      <c r="S36" s="1137"/>
      <c r="T36" s="1137"/>
      <c r="U36" s="1137"/>
      <c r="V36" s="1137"/>
      <c r="W36" s="1137"/>
      <c r="X36" s="1137"/>
      <c r="Y36" s="1137"/>
      <c r="Z36" s="1137"/>
      <c r="AA36" s="178"/>
    </row>
    <row r="37" spans="1:37" s="14" customFormat="1" ht="12.75" customHeight="1" x14ac:dyDescent="0.4">
      <c r="A37" s="11"/>
      <c r="B37" s="40"/>
      <c r="C37" s="17"/>
      <c r="D37" s="17"/>
      <c r="E37" s="17"/>
      <c r="F37" s="17"/>
      <c r="G37" s="17"/>
      <c r="H37" s="17"/>
      <c r="I37" s="17"/>
      <c r="J37" s="17"/>
      <c r="K37" s="17"/>
      <c r="L37" s="17"/>
      <c r="M37" s="17"/>
      <c r="N37" s="17"/>
      <c r="O37" s="17"/>
      <c r="P37" s="11"/>
      <c r="Q37" s="11"/>
      <c r="R37" s="11"/>
      <c r="S37" s="11"/>
      <c r="T37" s="11"/>
      <c r="U37" s="11"/>
      <c r="V37" s="11"/>
      <c r="W37" s="11"/>
      <c r="X37" s="11"/>
      <c r="Y37" s="11"/>
      <c r="Z37" s="11"/>
      <c r="AA37" s="178"/>
      <c r="AB37" s="11"/>
      <c r="AC37" s="11"/>
      <c r="AD37" s="11"/>
      <c r="AE37" s="11"/>
      <c r="AF37" s="11"/>
      <c r="AG37" s="11"/>
      <c r="AH37" s="11"/>
      <c r="AI37" s="11"/>
      <c r="AJ37" s="11"/>
      <c r="AK37" s="11"/>
    </row>
    <row r="38" spans="1:37" s="14" customFormat="1" ht="18" customHeight="1" x14ac:dyDescent="0.4">
      <c r="A38" s="11"/>
      <c r="B38" s="40"/>
      <c r="C38" s="11"/>
      <c r="D38" s="1162" t="s">
        <v>489</v>
      </c>
      <c r="E38" s="1162"/>
      <c r="F38" s="1162"/>
      <c r="G38" s="1162"/>
      <c r="H38" s="1162"/>
      <c r="I38" s="1162"/>
      <c r="J38" s="1162"/>
      <c r="K38" s="1162"/>
      <c r="L38" s="1162"/>
      <c r="M38" s="1162"/>
      <c r="N38" s="1162"/>
      <c r="O38" s="1162"/>
      <c r="P38" s="1162"/>
      <c r="Q38" s="1162"/>
      <c r="R38" s="1162"/>
      <c r="S38" s="1162"/>
      <c r="T38" s="1162"/>
      <c r="U38" s="1162"/>
      <c r="V38" s="1162"/>
      <c r="W38" s="11"/>
      <c r="X38" s="11"/>
      <c r="Y38" s="1159" t="s">
        <v>474</v>
      </c>
      <c r="Z38" s="1159"/>
      <c r="AA38" s="178"/>
      <c r="AB38" s="11"/>
      <c r="AC38" s="11"/>
      <c r="AD38" s="11"/>
      <c r="AE38" s="11"/>
      <c r="AF38" s="11"/>
      <c r="AG38" s="11"/>
      <c r="AH38" s="11"/>
      <c r="AI38" s="11"/>
      <c r="AJ38" s="11"/>
      <c r="AK38" s="11"/>
    </row>
    <row r="39" spans="1:37" s="14" customFormat="1" ht="37.5" customHeight="1" x14ac:dyDescent="0.4">
      <c r="B39" s="191"/>
      <c r="D39" s="1162" t="s">
        <v>490</v>
      </c>
      <c r="E39" s="1162"/>
      <c r="F39" s="1162"/>
      <c r="G39" s="1162"/>
      <c r="H39" s="1162"/>
      <c r="I39" s="1162"/>
      <c r="J39" s="1162"/>
      <c r="K39" s="1162"/>
      <c r="L39" s="1162"/>
      <c r="M39" s="1162"/>
      <c r="N39" s="1162"/>
      <c r="O39" s="1162"/>
      <c r="P39" s="1162"/>
      <c r="Q39" s="1162"/>
      <c r="R39" s="1162"/>
      <c r="S39" s="1162"/>
      <c r="T39" s="1162"/>
      <c r="U39" s="1162"/>
      <c r="V39" s="1162"/>
      <c r="Y39" s="1159" t="s">
        <v>474</v>
      </c>
      <c r="Z39" s="1159"/>
      <c r="AA39" s="190"/>
    </row>
    <row r="40" spans="1:37" ht="19.5" customHeight="1" x14ac:dyDescent="0.15">
      <c r="A40" s="14"/>
      <c r="B40" s="191"/>
      <c r="C40" s="14"/>
      <c r="D40" s="1162" t="s">
        <v>491</v>
      </c>
      <c r="E40" s="1162"/>
      <c r="F40" s="1162"/>
      <c r="G40" s="1162"/>
      <c r="H40" s="1162"/>
      <c r="I40" s="1162"/>
      <c r="J40" s="1162"/>
      <c r="K40" s="1162"/>
      <c r="L40" s="1162"/>
      <c r="M40" s="1162"/>
      <c r="N40" s="1162"/>
      <c r="O40" s="1162"/>
      <c r="P40" s="1162"/>
      <c r="Q40" s="1162"/>
      <c r="R40" s="1162"/>
      <c r="S40" s="1162"/>
      <c r="T40" s="1162"/>
      <c r="U40" s="1162"/>
      <c r="V40" s="1162"/>
      <c r="W40" s="14"/>
      <c r="X40" s="14"/>
      <c r="Y40" s="1159" t="s">
        <v>474</v>
      </c>
      <c r="Z40" s="1159"/>
      <c r="AA40" s="190"/>
      <c r="AB40" s="14"/>
      <c r="AC40" s="14"/>
      <c r="AD40" s="14"/>
      <c r="AE40" s="14"/>
      <c r="AF40" s="14"/>
      <c r="AG40" s="14"/>
      <c r="AH40" s="14"/>
      <c r="AI40" s="14"/>
      <c r="AJ40" s="14"/>
      <c r="AK40" s="14"/>
    </row>
    <row r="41" spans="1:37" s="11" customFormat="1" ht="19.5" customHeight="1" x14ac:dyDescent="0.4">
      <c r="A41" s="14"/>
      <c r="B41" s="191"/>
      <c r="C41" s="14"/>
      <c r="D41" s="1162" t="s">
        <v>492</v>
      </c>
      <c r="E41" s="1162"/>
      <c r="F41" s="1162"/>
      <c r="G41" s="1162"/>
      <c r="H41" s="1162"/>
      <c r="I41" s="1162"/>
      <c r="J41" s="1162"/>
      <c r="K41" s="1162"/>
      <c r="L41" s="1162"/>
      <c r="M41" s="1162"/>
      <c r="N41" s="1162"/>
      <c r="O41" s="1162"/>
      <c r="P41" s="1162"/>
      <c r="Q41" s="1162"/>
      <c r="R41" s="1162"/>
      <c r="S41" s="1162"/>
      <c r="T41" s="1162"/>
      <c r="U41" s="1162"/>
      <c r="V41" s="1162"/>
      <c r="W41" s="14"/>
      <c r="X41" s="14"/>
      <c r="Y41" s="1159" t="s">
        <v>474</v>
      </c>
      <c r="Z41" s="1159"/>
      <c r="AA41" s="190"/>
      <c r="AB41" s="14"/>
      <c r="AC41" s="14"/>
      <c r="AD41" s="14"/>
      <c r="AE41" s="14"/>
      <c r="AF41" s="14"/>
      <c r="AG41" s="14"/>
      <c r="AH41" s="14"/>
      <c r="AI41" s="14"/>
      <c r="AJ41" s="14"/>
      <c r="AK41" s="14"/>
    </row>
    <row r="42" spans="1:37" s="11" customFormat="1" ht="16.5" customHeight="1" x14ac:dyDescent="0.4">
      <c r="A42" s="14"/>
      <c r="B42" s="191"/>
      <c r="C42" s="14"/>
      <c r="D42" s="1162" t="s">
        <v>493</v>
      </c>
      <c r="E42" s="1162"/>
      <c r="F42" s="1162"/>
      <c r="G42" s="1162"/>
      <c r="H42" s="1162"/>
      <c r="I42" s="1162"/>
      <c r="J42" s="1162"/>
      <c r="K42" s="1162"/>
      <c r="L42" s="1162"/>
      <c r="M42" s="1162"/>
      <c r="N42" s="1162"/>
      <c r="O42" s="1162"/>
      <c r="P42" s="1162"/>
      <c r="Q42" s="1162"/>
      <c r="R42" s="1162"/>
      <c r="S42" s="1162"/>
      <c r="T42" s="1162"/>
      <c r="U42" s="1162"/>
      <c r="V42" s="1162"/>
      <c r="W42" s="14"/>
      <c r="X42" s="14"/>
      <c r="Y42" s="179"/>
      <c r="Z42" s="179"/>
      <c r="AA42" s="190"/>
      <c r="AB42" s="14"/>
      <c r="AC42" s="14"/>
      <c r="AD42" s="14"/>
      <c r="AE42" s="14"/>
      <c r="AF42" s="14"/>
      <c r="AG42" s="14"/>
      <c r="AH42" s="14"/>
      <c r="AI42" s="14"/>
      <c r="AJ42" s="14"/>
      <c r="AK42" s="14"/>
    </row>
    <row r="43" spans="1:37" s="11" customFormat="1" ht="8.25" customHeight="1" x14ac:dyDescent="0.15">
      <c r="A43" s="20"/>
      <c r="B43" s="234"/>
      <c r="C43" s="48"/>
      <c r="D43" s="48"/>
      <c r="E43" s="48"/>
      <c r="F43" s="48"/>
      <c r="G43" s="48"/>
      <c r="H43" s="48"/>
      <c r="I43" s="48"/>
      <c r="J43" s="48"/>
      <c r="K43" s="48"/>
      <c r="L43" s="48"/>
      <c r="M43" s="48"/>
      <c r="N43" s="48"/>
      <c r="O43" s="48"/>
      <c r="P43" s="48"/>
      <c r="Q43" s="48"/>
      <c r="R43" s="48"/>
      <c r="S43" s="48"/>
      <c r="T43" s="48"/>
      <c r="U43" s="48"/>
      <c r="V43" s="48"/>
      <c r="W43" s="48"/>
      <c r="X43" s="48"/>
      <c r="Y43" s="48"/>
      <c r="Z43" s="48"/>
      <c r="AA43" s="122"/>
      <c r="AB43" s="20"/>
      <c r="AC43" s="20"/>
      <c r="AD43" s="20"/>
      <c r="AE43" s="20"/>
      <c r="AF43" s="20"/>
      <c r="AG43" s="20"/>
      <c r="AH43" s="20"/>
      <c r="AI43" s="20"/>
      <c r="AJ43" s="20"/>
      <c r="AK43" s="20"/>
    </row>
    <row r="44" spans="1:37" s="11" customFormat="1" x14ac:dyDescent="0.4"/>
    <row r="45" spans="1:37" s="11" customFormat="1" ht="19.5" customHeight="1" x14ac:dyDescent="0.4">
      <c r="B45" s="11" t="s">
        <v>494</v>
      </c>
    </row>
    <row r="46" spans="1:37" s="11" customFormat="1" ht="19.5" customHeight="1" x14ac:dyDescent="0.4">
      <c r="B46" s="184"/>
      <c r="C46" s="174"/>
      <c r="D46" s="174"/>
      <c r="E46" s="174"/>
      <c r="F46" s="174"/>
      <c r="G46" s="174"/>
      <c r="H46" s="174"/>
      <c r="I46" s="174"/>
      <c r="J46" s="174"/>
      <c r="K46" s="174"/>
      <c r="L46" s="174"/>
      <c r="M46" s="174"/>
      <c r="N46" s="174"/>
      <c r="O46" s="174"/>
      <c r="P46" s="174"/>
      <c r="Q46" s="174"/>
      <c r="R46" s="174"/>
      <c r="S46" s="174"/>
      <c r="T46" s="174"/>
      <c r="U46" s="174"/>
      <c r="V46" s="174"/>
      <c r="W46" s="174"/>
      <c r="X46" s="174"/>
      <c r="Y46" s="174"/>
      <c r="Z46" s="174"/>
      <c r="AA46" s="177"/>
    </row>
    <row r="47" spans="1:37" s="11" customFormat="1" ht="19.5" customHeight="1" x14ac:dyDescent="0.4">
      <c r="B47" s="40"/>
      <c r="C47" s="11" t="s">
        <v>495</v>
      </c>
      <c r="D47" s="17"/>
      <c r="E47" s="17"/>
      <c r="F47" s="17"/>
      <c r="G47" s="17"/>
      <c r="H47" s="17"/>
      <c r="I47" s="17"/>
      <c r="J47" s="17"/>
      <c r="K47" s="17"/>
      <c r="L47" s="17"/>
      <c r="M47" s="17"/>
      <c r="N47" s="17"/>
      <c r="O47" s="17"/>
      <c r="Y47" s="195"/>
      <c r="Z47" s="195"/>
      <c r="AA47" s="178"/>
    </row>
    <row r="48" spans="1:37" s="11" customFormat="1" ht="19.5" customHeight="1" x14ac:dyDescent="0.4">
      <c r="B48" s="40"/>
      <c r="C48" s="11" t="s">
        <v>496</v>
      </c>
      <c r="D48" s="17"/>
      <c r="E48" s="17"/>
      <c r="F48" s="17"/>
      <c r="G48" s="17"/>
      <c r="H48" s="17"/>
      <c r="I48" s="17"/>
      <c r="J48" s="17"/>
      <c r="K48" s="17"/>
      <c r="L48" s="17"/>
      <c r="M48" s="17"/>
      <c r="N48" s="17"/>
      <c r="O48" s="17"/>
      <c r="Y48" s="1159" t="s">
        <v>474</v>
      </c>
      <c r="Z48" s="1159"/>
      <c r="AA48" s="178"/>
    </row>
    <row r="49" spans="1:37" s="11" customFormat="1" ht="19.5" customHeight="1" x14ac:dyDescent="0.4">
      <c r="B49" s="40"/>
      <c r="D49" s="1165" t="s">
        <v>497</v>
      </c>
      <c r="E49" s="1163"/>
      <c r="F49" s="1163"/>
      <c r="G49" s="1163"/>
      <c r="H49" s="1163"/>
      <c r="I49" s="1163"/>
      <c r="J49" s="1163"/>
      <c r="K49" s="1163"/>
      <c r="L49" s="1163"/>
      <c r="M49" s="1163"/>
      <c r="N49" s="1163"/>
      <c r="O49" s="1163"/>
      <c r="P49" s="1163"/>
      <c r="Q49" s="1163"/>
      <c r="R49" s="1166" t="s">
        <v>277</v>
      </c>
      <c r="S49" s="1167"/>
      <c r="T49" s="1167"/>
      <c r="U49" s="1167"/>
      <c r="V49" s="1168"/>
      <c r="AA49" s="178"/>
    </row>
    <row r="50" spans="1:37" s="11" customFormat="1" ht="19.5" customHeight="1" x14ac:dyDescent="0.4">
      <c r="B50" s="40"/>
      <c r="D50" s="1165" t="s">
        <v>498</v>
      </c>
      <c r="E50" s="1163"/>
      <c r="F50" s="1163"/>
      <c r="G50" s="1163"/>
      <c r="H50" s="1163"/>
      <c r="I50" s="1163"/>
      <c r="J50" s="1163"/>
      <c r="K50" s="1163"/>
      <c r="L50" s="1163"/>
      <c r="M50" s="1163"/>
      <c r="N50" s="1163"/>
      <c r="O50" s="1163"/>
      <c r="P50" s="1163"/>
      <c r="Q50" s="1164"/>
      <c r="R50" s="1166" t="s">
        <v>277</v>
      </c>
      <c r="S50" s="1167"/>
      <c r="T50" s="1167"/>
      <c r="U50" s="1167"/>
      <c r="V50" s="1168"/>
      <c r="AA50" s="178"/>
    </row>
    <row r="51" spans="1:37" s="11" customFormat="1" ht="19.5" customHeight="1" x14ac:dyDescent="0.4">
      <c r="B51" s="40"/>
      <c r="C51" s="11" t="s">
        <v>477</v>
      </c>
      <c r="D51" s="17"/>
      <c r="E51" s="17"/>
      <c r="F51" s="17"/>
      <c r="G51" s="17"/>
      <c r="H51" s="17"/>
      <c r="I51" s="17"/>
      <c r="J51" s="17"/>
      <c r="K51" s="17"/>
      <c r="L51" s="17"/>
      <c r="M51" s="17"/>
      <c r="N51" s="17"/>
      <c r="O51" s="17"/>
      <c r="Y51" s="1159" t="s">
        <v>474</v>
      </c>
      <c r="Z51" s="1159"/>
      <c r="AA51" s="178"/>
    </row>
    <row r="52" spans="1:37" s="11" customFormat="1" ht="19.5" customHeight="1" x14ac:dyDescent="0.4">
      <c r="B52" s="40"/>
      <c r="C52" s="11" t="s">
        <v>478</v>
      </c>
      <c r="D52" s="17"/>
      <c r="E52" s="17"/>
      <c r="F52" s="17"/>
      <c r="G52" s="17"/>
      <c r="H52" s="17"/>
      <c r="I52" s="17"/>
      <c r="J52" s="17"/>
      <c r="K52" s="17"/>
      <c r="L52" s="17"/>
      <c r="M52" s="17"/>
      <c r="N52" s="17"/>
      <c r="O52" s="17"/>
      <c r="Y52" s="1159" t="s">
        <v>474</v>
      </c>
      <c r="Z52" s="1159"/>
      <c r="AA52" s="178"/>
    </row>
    <row r="53" spans="1:37" s="11" customFormat="1" ht="23.25" customHeight="1" x14ac:dyDescent="0.4">
      <c r="B53" s="40"/>
      <c r="D53" s="1137" t="s">
        <v>479</v>
      </c>
      <c r="E53" s="1137"/>
      <c r="F53" s="1137"/>
      <c r="G53" s="1137"/>
      <c r="H53" s="1137"/>
      <c r="I53" s="1137"/>
      <c r="J53" s="1137"/>
      <c r="K53" s="17"/>
      <c r="L53" s="17"/>
      <c r="M53" s="17"/>
      <c r="N53" s="17"/>
      <c r="O53" s="17"/>
      <c r="Y53" s="195"/>
      <c r="Z53" s="195"/>
      <c r="AA53" s="178"/>
    </row>
    <row r="54" spans="1:37" s="11" customFormat="1" ht="23.25" customHeight="1" x14ac:dyDescent="0.4">
      <c r="B54" s="40"/>
      <c r="C54" s="11" t="s">
        <v>480</v>
      </c>
      <c r="AA54" s="178"/>
    </row>
    <row r="55" spans="1:37" s="11" customFormat="1" ht="6.75" customHeight="1" x14ac:dyDescent="0.4">
      <c r="B55" s="40"/>
      <c r="AA55" s="178"/>
    </row>
    <row r="56" spans="1:37" s="11" customFormat="1" ht="19.5" customHeight="1" x14ac:dyDescent="0.4">
      <c r="B56" s="40" t="s">
        <v>481</v>
      </c>
      <c r="C56" s="886" t="s">
        <v>482</v>
      </c>
      <c r="D56" s="887"/>
      <c r="E56" s="887"/>
      <c r="F56" s="887"/>
      <c r="G56" s="887"/>
      <c r="H56" s="888"/>
      <c r="I56" s="1163"/>
      <c r="J56" s="1163"/>
      <c r="K56" s="1163"/>
      <c r="L56" s="1163"/>
      <c r="M56" s="1163"/>
      <c r="N56" s="1163"/>
      <c r="O56" s="1163"/>
      <c r="P56" s="1163"/>
      <c r="Q56" s="1163"/>
      <c r="R56" s="1163"/>
      <c r="S56" s="1163"/>
      <c r="T56" s="1163"/>
      <c r="U56" s="1163"/>
      <c r="V56" s="1163"/>
      <c r="W56" s="1163"/>
      <c r="X56" s="1163"/>
      <c r="Y56" s="1163"/>
      <c r="Z56" s="1164"/>
      <c r="AA56" s="178"/>
    </row>
    <row r="57" spans="1:37" s="11" customFormat="1" ht="19.5" customHeight="1" x14ac:dyDescent="0.4">
      <c r="B57" s="40" t="s">
        <v>481</v>
      </c>
      <c r="C57" s="886" t="s">
        <v>483</v>
      </c>
      <c r="D57" s="887"/>
      <c r="E57" s="887"/>
      <c r="F57" s="887"/>
      <c r="G57" s="887"/>
      <c r="H57" s="888"/>
      <c r="I57" s="1163"/>
      <c r="J57" s="1163"/>
      <c r="K57" s="1163"/>
      <c r="L57" s="1163"/>
      <c r="M57" s="1163"/>
      <c r="N57" s="1163"/>
      <c r="O57" s="1163"/>
      <c r="P57" s="1163"/>
      <c r="Q57" s="1163"/>
      <c r="R57" s="1163"/>
      <c r="S57" s="1163"/>
      <c r="T57" s="1163"/>
      <c r="U57" s="1163"/>
      <c r="V57" s="1163"/>
      <c r="W57" s="1163"/>
      <c r="X57" s="1163"/>
      <c r="Y57" s="1163"/>
      <c r="Z57" s="1164"/>
      <c r="AA57" s="178"/>
    </row>
    <row r="58" spans="1:37" s="11" customFormat="1" ht="19.5" customHeight="1" x14ac:dyDescent="0.4">
      <c r="B58" s="40" t="s">
        <v>481</v>
      </c>
      <c r="C58" s="886" t="s">
        <v>484</v>
      </c>
      <c r="D58" s="887"/>
      <c r="E58" s="887"/>
      <c r="F58" s="887"/>
      <c r="G58" s="887"/>
      <c r="H58" s="888"/>
      <c r="I58" s="1163"/>
      <c r="J58" s="1163"/>
      <c r="K58" s="1163"/>
      <c r="L58" s="1163"/>
      <c r="M58" s="1163"/>
      <c r="N58" s="1163"/>
      <c r="O58" s="1163"/>
      <c r="P58" s="1163"/>
      <c r="Q58" s="1163"/>
      <c r="R58" s="1163"/>
      <c r="S58" s="1163"/>
      <c r="T58" s="1163"/>
      <c r="U58" s="1163"/>
      <c r="V58" s="1163"/>
      <c r="W58" s="1163"/>
      <c r="X58" s="1163"/>
      <c r="Y58" s="1163"/>
      <c r="Z58" s="1164"/>
      <c r="AA58" s="178"/>
    </row>
    <row r="59" spans="1:37" s="11" customFormat="1" ht="19.5" customHeight="1" x14ac:dyDescent="0.4">
      <c r="B59" s="40"/>
      <c r="C59" s="17"/>
      <c r="D59" s="17"/>
      <c r="E59" s="17"/>
      <c r="F59" s="17"/>
      <c r="G59" s="17"/>
      <c r="H59" s="17"/>
      <c r="I59" s="14"/>
      <c r="J59" s="14"/>
      <c r="K59" s="14"/>
      <c r="L59" s="14"/>
      <c r="M59" s="14"/>
      <c r="N59" s="14"/>
      <c r="O59" s="14"/>
      <c r="P59" s="14"/>
      <c r="Q59" s="14"/>
      <c r="R59" s="14"/>
      <c r="S59" s="14"/>
      <c r="T59" s="14"/>
      <c r="U59" s="14"/>
      <c r="V59" s="14"/>
      <c r="W59" s="14"/>
      <c r="X59" s="14"/>
      <c r="Y59" s="14"/>
      <c r="Z59" s="14"/>
      <c r="AA59" s="178"/>
    </row>
    <row r="60" spans="1:37" s="14" customFormat="1" ht="18" customHeight="1" x14ac:dyDescent="0.4">
      <c r="A60" s="11"/>
      <c r="B60" s="40"/>
      <c r="C60" s="906" t="s">
        <v>499</v>
      </c>
      <c r="D60" s="906"/>
      <c r="E60" s="906"/>
      <c r="F60" s="906"/>
      <c r="G60" s="906"/>
      <c r="H60" s="906"/>
      <c r="I60" s="906"/>
      <c r="J60" s="906"/>
      <c r="K60" s="906"/>
      <c r="L60" s="906"/>
      <c r="M60" s="906"/>
      <c r="N60" s="906"/>
      <c r="O60" s="906"/>
      <c r="P60" s="906"/>
      <c r="Q60" s="906"/>
      <c r="R60" s="906"/>
      <c r="S60" s="906"/>
      <c r="T60" s="906"/>
      <c r="U60" s="906"/>
      <c r="V60" s="906"/>
      <c r="W60" s="906"/>
      <c r="X60" s="906"/>
      <c r="Y60" s="906"/>
      <c r="Z60" s="906"/>
      <c r="AA60" s="1169"/>
      <c r="AB60" s="11"/>
      <c r="AC60" s="11"/>
      <c r="AD60" s="11"/>
      <c r="AE60" s="11"/>
      <c r="AF60" s="11"/>
      <c r="AG60" s="11"/>
      <c r="AH60" s="11"/>
      <c r="AI60" s="11"/>
      <c r="AJ60" s="11"/>
      <c r="AK60" s="11"/>
    </row>
    <row r="61" spans="1:37" s="14" customFormat="1" ht="18" customHeight="1" x14ac:dyDescent="0.4">
      <c r="A61" s="11"/>
      <c r="B61" s="40"/>
      <c r="C61" s="17"/>
      <c r="D61" s="17"/>
      <c r="E61" s="17"/>
      <c r="F61" s="17"/>
      <c r="G61" s="17"/>
      <c r="H61" s="17"/>
      <c r="I61" s="17"/>
      <c r="J61" s="17"/>
      <c r="K61" s="17"/>
      <c r="L61" s="17"/>
      <c r="M61" s="17"/>
      <c r="N61" s="17"/>
      <c r="O61" s="17"/>
      <c r="P61" s="11"/>
      <c r="Q61" s="11"/>
      <c r="R61" s="11"/>
      <c r="S61" s="11"/>
      <c r="T61" s="11"/>
      <c r="U61" s="11"/>
      <c r="V61" s="11"/>
      <c r="W61" s="11"/>
      <c r="X61" s="11"/>
      <c r="Y61" s="11"/>
      <c r="Z61" s="11"/>
      <c r="AA61" s="178"/>
      <c r="AB61" s="11"/>
      <c r="AC61" s="11"/>
      <c r="AD61" s="11"/>
      <c r="AE61" s="11"/>
      <c r="AF61" s="11"/>
      <c r="AG61" s="11"/>
      <c r="AH61" s="11"/>
      <c r="AI61" s="11"/>
      <c r="AJ61" s="11"/>
      <c r="AK61" s="11"/>
    </row>
    <row r="62" spans="1:37" s="14" customFormat="1" ht="19.5" customHeight="1" x14ac:dyDescent="0.4">
      <c r="A62" s="11"/>
      <c r="B62" s="40"/>
      <c r="C62" s="11"/>
      <c r="D62" s="1162" t="s">
        <v>500</v>
      </c>
      <c r="E62" s="1162"/>
      <c r="F62" s="1162"/>
      <c r="G62" s="1162"/>
      <c r="H62" s="1162"/>
      <c r="I62" s="1162"/>
      <c r="J62" s="1162"/>
      <c r="K62" s="1162"/>
      <c r="L62" s="1162"/>
      <c r="M62" s="1162"/>
      <c r="N62" s="1162"/>
      <c r="O62" s="1162"/>
      <c r="P62" s="1162"/>
      <c r="Q62" s="1162"/>
      <c r="R62" s="1162"/>
      <c r="S62" s="1162"/>
      <c r="T62" s="1162"/>
      <c r="U62" s="1162"/>
      <c r="V62" s="1162"/>
      <c r="W62" s="11"/>
      <c r="X62" s="11"/>
      <c r="Y62" s="1159" t="s">
        <v>474</v>
      </c>
      <c r="Z62" s="1159"/>
      <c r="AA62" s="178"/>
      <c r="AB62" s="11"/>
      <c r="AC62" s="11"/>
      <c r="AD62" s="11"/>
      <c r="AE62" s="11"/>
      <c r="AF62" s="11"/>
      <c r="AG62" s="11"/>
      <c r="AH62" s="11"/>
      <c r="AI62" s="11"/>
      <c r="AJ62" s="11"/>
      <c r="AK62" s="11"/>
    </row>
    <row r="63" spans="1:37" ht="19.5" customHeight="1" x14ac:dyDescent="0.15">
      <c r="A63" s="14"/>
      <c r="B63" s="191"/>
      <c r="C63" s="14"/>
      <c r="D63" s="1162" t="s">
        <v>490</v>
      </c>
      <c r="E63" s="1162"/>
      <c r="F63" s="1162"/>
      <c r="G63" s="1162"/>
      <c r="H63" s="1162"/>
      <c r="I63" s="1162"/>
      <c r="J63" s="1162"/>
      <c r="K63" s="1162"/>
      <c r="L63" s="1162"/>
      <c r="M63" s="1162"/>
      <c r="N63" s="1162"/>
      <c r="O63" s="1162"/>
      <c r="P63" s="1162"/>
      <c r="Q63" s="1162"/>
      <c r="R63" s="1162"/>
      <c r="S63" s="1162"/>
      <c r="T63" s="1162"/>
      <c r="U63" s="1162"/>
      <c r="V63" s="1162"/>
      <c r="W63" s="14"/>
      <c r="X63" s="14"/>
      <c r="Y63" s="1159" t="s">
        <v>474</v>
      </c>
      <c r="Z63" s="1159"/>
      <c r="AA63" s="190"/>
      <c r="AB63" s="14"/>
      <c r="AC63" s="14"/>
      <c r="AD63" s="14"/>
      <c r="AE63" s="14"/>
      <c r="AF63" s="14"/>
      <c r="AG63" s="14"/>
      <c r="AH63" s="14"/>
      <c r="AI63" s="14"/>
      <c r="AJ63" s="14"/>
      <c r="AK63" s="14"/>
    </row>
    <row r="64" spans="1:37" ht="19.5" customHeight="1" x14ac:dyDescent="0.15">
      <c r="A64" s="14"/>
      <c r="B64" s="191"/>
      <c r="C64" s="14"/>
      <c r="D64" s="1162" t="s">
        <v>491</v>
      </c>
      <c r="E64" s="1162"/>
      <c r="F64" s="1162"/>
      <c r="G64" s="1162"/>
      <c r="H64" s="1162"/>
      <c r="I64" s="1162"/>
      <c r="J64" s="1162"/>
      <c r="K64" s="1162"/>
      <c r="L64" s="1162"/>
      <c r="M64" s="1162"/>
      <c r="N64" s="1162"/>
      <c r="O64" s="1162"/>
      <c r="P64" s="1162"/>
      <c r="Q64" s="1162"/>
      <c r="R64" s="1162"/>
      <c r="S64" s="1162"/>
      <c r="T64" s="1162"/>
      <c r="U64" s="1162"/>
      <c r="V64" s="1162"/>
      <c r="W64" s="14"/>
      <c r="X64" s="14"/>
      <c r="Y64" s="1159" t="s">
        <v>474</v>
      </c>
      <c r="Z64" s="1159"/>
      <c r="AA64" s="190"/>
      <c r="AB64" s="14"/>
      <c r="AC64" s="14"/>
      <c r="AD64" s="14"/>
      <c r="AE64" s="14"/>
      <c r="AF64" s="14"/>
      <c r="AG64" s="14"/>
      <c r="AH64" s="14"/>
      <c r="AI64" s="14"/>
      <c r="AJ64" s="14"/>
      <c r="AK64" s="14"/>
    </row>
    <row r="65" spans="1:37" ht="19.5" customHeight="1" x14ac:dyDescent="0.15">
      <c r="A65" s="14"/>
      <c r="B65" s="191"/>
      <c r="C65" s="14"/>
      <c r="D65" s="1162" t="s">
        <v>492</v>
      </c>
      <c r="E65" s="1162"/>
      <c r="F65" s="1162"/>
      <c r="G65" s="1162"/>
      <c r="H65" s="1162"/>
      <c r="I65" s="1162"/>
      <c r="J65" s="1162"/>
      <c r="K65" s="1162"/>
      <c r="L65" s="1162"/>
      <c r="M65" s="1162"/>
      <c r="N65" s="1162"/>
      <c r="O65" s="1162"/>
      <c r="P65" s="1162"/>
      <c r="Q65" s="1162"/>
      <c r="R65" s="1162"/>
      <c r="S65" s="1162"/>
      <c r="T65" s="1162"/>
      <c r="U65" s="1162"/>
      <c r="V65" s="1162"/>
      <c r="W65" s="14"/>
      <c r="X65" s="14"/>
      <c r="Y65" s="1159" t="s">
        <v>474</v>
      </c>
      <c r="Z65" s="1159"/>
      <c r="AA65" s="190"/>
      <c r="AB65" s="14"/>
      <c r="AC65" s="14"/>
      <c r="AD65" s="14"/>
      <c r="AE65" s="14"/>
      <c r="AF65" s="14"/>
      <c r="AG65" s="14"/>
      <c r="AH65" s="14"/>
      <c r="AI65" s="14"/>
      <c r="AJ65" s="14"/>
      <c r="AK65" s="14"/>
    </row>
    <row r="66" spans="1:37" s="14" customFormat="1" x14ac:dyDescent="0.4">
      <c r="B66" s="191"/>
      <c r="D66" s="1162" t="s">
        <v>493</v>
      </c>
      <c r="E66" s="1162"/>
      <c r="F66" s="1162"/>
      <c r="G66" s="1162"/>
      <c r="H66" s="1162"/>
      <c r="I66" s="1162"/>
      <c r="J66" s="1162"/>
      <c r="K66" s="1162"/>
      <c r="L66" s="1162"/>
      <c r="M66" s="1162"/>
      <c r="N66" s="1162"/>
      <c r="O66" s="1162"/>
      <c r="P66" s="1162"/>
      <c r="Q66" s="1162"/>
      <c r="R66" s="1162"/>
      <c r="S66" s="1162"/>
      <c r="T66" s="1162"/>
      <c r="U66" s="1162"/>
      <c r="V66" s="1162"/>
      <c r="Y66" s="179"/>
      <c r="Z66" s="179"/>
      <c r="AA66" s="190"/>
    </row>
    <row r="67" spans="1:37" s="14" customFormat="1" x14ac:dyDescent="0.15">
      <c r="A67" s="20"/>
      <c r="B67" s="234"/>
      <c r="C67" s="48"/>
      <c r="D67" s="48"/>
      <c r="E67" s="48"/>
      <c r="F67" s="48"/>
      <c r="G67" s="48"/>
      <c r="H67" s="48"/>
      <c r="I67" s="48"/>
      <c r="J67" s="48"/>
      <c r="K67" s="48"/>
      <c r="L67" s="48"/>
      <c r="M67" s="48"/>
      <c r="N67" s="48"/>
      <c r="O67" s="48"/>
      <c r="P67" s="48"/>
      <c r="Q67" s="48"/>
      <c r="R67" s="48"/>
      <c r="S67" s="48"/>
      <c r="T67" s="48"/>
      <c r="U67" s="48"/>
      <c r="V67" s="48"/>
      <c r="W67" s="48"/>
      <c r="X67" s="48"/>
      <c r="Y67" s="48"/>
      <c r="Z67" s="48"/>
      <c r="AA67" s="122"/>
      <c r="AB67" s="20"/>
      <c r="AC67" s="20"/>
      <c r="AD67" s="20"/>
      <c r="AE67" s="20"/>
      <c r="AF67" s="20"/>
      <c r="AG67" s="20"/>
      <c r="AH67" s="20"/>
      <c r="AI67" s="20"/>
      <c r="AJ67" s="20"/>
      <c r="AK67" s="20"/>
    </row>
    <row r="68" spans="1:37" s="14" customFormat="1" x14ac:dyDescent="0.15">
      <c r="A68" s="20"/>
      <c r="B68" s="233"/>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row>
    <row r="69" spans="1:37" ht="36.950000000000003" customHeight="1" x14ac:dyDescent="0.15">
      <c r="B69" s="1170" t="s">
        <v>501</v>
      </c>
      <c r="C69" s="1170"/>
      <c r="D69" s="1170"/>
      <c r="E69" s="1170"/>
      <c r="F69" s="1170"/>
      <c r="G69" s="1170"/>
      <c r="H69" s="1170"/>
      <c r="I69" s="1170"/>
      <c r="J69" s="1170"/>
      <c r="K69" s="1170"/>
      <c r="L69" s="1170"/>
      <c r="M69" s="1170"/>
      <c r="N69" s="1170"/>
      <c r="O69" s="1170"/>
      <c r="P69" s="1170"/>
      <c r="Q69" s="1170"/>
      <c r="R69" s="1170"/>
      <c r="S69" s="1170"/>
      <c r="T69" s="1170"/>
      <c r="U69" s="1170"/>
      <c r="V69" s="1170"/>
      <c r="W69" s="1170"/>
      <c r="X69" s="1170"/>
      <c r="Y69" s="1170"/>
      <c r="Z69" s="1170"/>
      <c r="AA69" s="1170"/>
    </row>
    <row r="70" spans="1:37" x14ac:dyDescent="0.15">
      <c r="A70" s="14"/>
      <c r="B70" s="1170" t="s">
        <v>502</v>
      </c>
      <c r="C70" s="1170"/>
      <c r="D70" s="1170"/>
      <c r="E70" s="1170"/>
      <c r="F70" s="1170"/>
      <c r="G70" s="1170"/>
      <c r="H70" s="1170"/>
      <c r="I70" s="1170"/>
      <c r="J70" s="1170"/>
      <c r="K70" s="1170"/>
      <c r="L70" s="1170"/>
      <c r="M70" s="1170"/>
      <c r="N70" s="1170"/>
      <c r="O70" s="1170"/>
      <c r="P70" s="1170"/>
      <c r="Q70" s="1170"/>
      <c r="R70" s="1170"/>
      <c r="S70" s="1170"/>
      <c r="T70" s="1170"/>
      <c r="U70" s="1170"/>
      <c r="V70" s="1170"/>
      <c r="W70" s="1170"/>
      <c r="X70" s="1170"/>
      <c r="Y70" s="1170"/>
      <c r="Z70" s="1170"/>
      <c r="AA70" s="1170"/>
      <c r="AB70" s="14"/>
      <c r="AC70" s="14"/>
      <c r="AD70" s="14"/>
      <c r="AE70" s="14"/>
      <c r="AF70" s="14"/>
      <c r="AG70" s="14"/>
      <c r="AH70" s="14"/>
      <c r="AI70" s="14"/>
      <c r="AJ70" s="14"/>
      <c r="AK70" s="14"/>
    </row>
    <row r="71" spans="1:37" ht="13.5" customHeight="1" x14ac:dyDescent="0.15">
      <c r="A71" s="14"/>
      <c r="B71" s="1170" t="s">
        <v>503</v>
      </c>
      <c r="C71" s="1170"/>
      <c r="D71" s="1170"/>
      <c r="E71" s="1170"/>
      <c r="F71" s="1170"/>
      <c r="G71" s="1170"/>
      <c r="H71" s="1170"/>
      <c r="I71" s="1170"/>
      <c r="J71" s="1170"/>
      <c r="K71" s="1170"/>
      <c r="L71" s="1170"/>
      <c r="M71" s="1170"/>
      <c r="N71" s="1170"/>
      <c r="O71" s="1170"/>
      <c r="P71" s="1170"/>
      <c r="Q71" s="1170"/>
      <c r="R71" s="1170"/>
      <c r="S71" s="1170"/>
      <c r="T71" s="1170"/>
      <c r="U71" s="1170"/>
      <c r="V71" s="1170"/>
      <c r="W71" s="1170"/>
      <c r="X71" s="1170"/>
      <c r="Y71" s="1170"/>
      <c r="Z71" s="1170"/>
      <c r="AA71" s="1170"/>
      <c r="AB71" s="14"/>
      <c r="AC71" s="14"/>
      <c r="AD71" s="14"/>
      <c r="AE71" s="14"/>
      <c r="AF71" s="14"/>
      <c r="AG71" s="14"/>
      <c r="AH71" s="14"/>
      <c r="AI71" s="14"/>
      <c r="AJ71" s="14"/>
      <c r="AK71" s="14"/>
    </row>
    <row r="72" spans="1:37" x14ac:dyDescent="0.15">
      <c r="A72" s="14"/>
      <c r="B72" s="1170" t="s">
        <v>504</v>
      </c>
      <c r="C72" s="1170"/>
      <c r="D72" s="1170"/>
      <c r="E72" s="1170"/>
      <c r="F72" s="1170"/>
      <c r="G72" s="1170"/>
      <c r="H72" s="1170"/>
      <c r="I72" s="1170"/>
      <c r="J72" s="1170"/>
      <c r="K72" s="1170"/>
      <c r="L72" s="1170"/>
      <c r="M72" s="1170"/>
      <c r="N72" s="1170"/>
      <c r="O72" s="1170"/>
      <c r="P72" s="1170"/>
      <c r="Q72" s="1170"/>
      <c r="R72" s="1170"/>
      <c r="S72" s="1170"/>
      <c r="T72" s="1170"/>
      <c r="U72" s="1170"/>
      <c r="V72" s="1170"/>
      <c r="W72" s="1170"/>
      <c r="X72" s="1170"/>
      <c r="Y72" s="1170"/>
      <c r="Z72" s="1170"/>
      <c r="AA72" s="1170"/>
      <c r="AB72" s="14"/>
      <c r="AC72" s="14"/>
      <c r="AD72" s="14"/>
      <c r="AE72" s="14"/>
      <c r="AF72" s="14"/>
      <c r="AG72" s="14"/>
      <c r="AH72" s="14"/>
      <c r="AI72" s="14"/>
      <c r="AJ72" s="14"/>
      <c r="AK72" s="14"/>
    </row>
    <row r="73" spans="1:37" x14ac:dyDescent="0.15">
      <c r="B73" s="1170" t="s">
        <v>505</v>
      </c>
      <c r="C73" s="1170"/>
      <c r="D73" s="1170"/>
      <c r="E73" s="1170"/>
      <c r="F73" s="1170"/>
      <c r="G73" s="1170"/>
      <c r="H73" s="1170"/>
      <c r="I73" s="1170"/>
      <c r="J73" s="1170"/>
      <c r="K73" s="1170"/>
      <c r="L73" s="1170"/>
      <c r="M73" s="1170"/>
      <c r="N73" s="1170"/>
      <c r="O73" s="1170"/>
      <c r="P73" s="1170"/>
      <c r="Q73" s="1170"/>
      <c r="R73" s="1170"/>
      <c r="S73" s="1170"/>
      <c r="T73" s="1170"/>
      <c r="U73" s="1170"/>
      <c r="V73" s="1170"/>
      <c r="W73" s="1170"/>
      <c r="X73" s="1170"/>
      <c r="Y73" s="1170"/>
      <c r="Z73" s="1170"/>
      <c r="AA73" s="1170"/>
      <c r="AB73" s="235"/>
    </row>
    <row r="74" spans="1:37" x14ac:dyDescent="0.15">
      <c r="B74" s="1170" t="s">
        <v>506</v>
      </c>
      <c r="C74" s="1170"/>
      <c r="D74" s="1170"/>
      <c r="E74" s="1170"/>
      <c r="F74" s="1170"/>
      <c r="G74" s="1170"/>
      <c r="H74" s="1170"/>
      <c r="I74" s="1170"/>
      <c r="J74" s="1170"/>
      <c r="K74" s="1170"/>
      <c r="L74" s="1170"/>
      <c r="M74" s="1170"/>
      <c r="N74" s="1170"/>
      <c r="O74" s="1170"/>
      <c r="P74" s="1170"/>
      <c r="Q74" s="1170"/>
      <c r="R74" s="1170"/>
      <c r="S74" s="1170"/>
      <c r="T74" s="1170"/>
      <c r="U74" s="1170"/>
      <c r="V74" s="1170"/>
      <c r="W74" s="1170"/>
      <c r="X74" s="1170"/>
      <c r="Y74" s="1170"/>
      <c r="Z74" s="1170"/>
      <c r="AA74" s="236"/>
      <c r="AB74" s="235"/>
    </row>
    <row r="75" spans="1:37" x14ac:dyDescent="0.15">
      <c r="B75" s="237"/>
      <c r="D75" s="238"/>
    </row>
    <row r="76" spans="1:37" x14ac:dyDescent="0.15">
      <c r="B76" s="237"/>
      <c r="D76" s="238"/>
    </row>
    <row r="77" spans="1:37" x14ac:dyDescent="0.15">
      <c r="B77" s="237"/>
      <c r="D77" s="238"/>
    </row>
    <row r="78" spans="1:37" x14ac:dyDescent="0.15">
      <c r="B78" s="237"/>
      <c r="D78" s="238"/>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3"/>
  <pageMargins left="0.7" right="0.7" top="0.75" bottom="0.75" header="0.3" footer="0.3"/>
  <pageSetup paperSize="9" scale="6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SheetLayoutView="85" workbookViewId="0">
      <selection activeCell="F61" sqref="F61"/>
    </sheetView>
  </sheetViews>
  <sheetFormatPr defaultColWidth="3.5" defaultRowHeight="13.5" x14ac:dyDescent="0.15"/>
  <cols>
    <col min="1" max="1" width="1.25" style="20" customWidth="1"/>
    <col min="2" max="2" width="3.125" style="233" customWidth="1"/>
    <col min="3" max="30" width="3.125" style="20" customWidth="1"/>
    <col min="31" max="33" width="3.25" style="20" customWidth="1"/>
    <col min="34" max="34" width="3.125" style="20" customWidth="1"/>
    <col min="35" max="35" width="1.25" style="20" customWidth="1"/>
    <col min="36" max="16384" width="3.5" style="20"/>
  </cols>
  <sheetData>
    <row r="1" spans="2:35" s="11" customFormat="1" x14ac:dyDescent="0.4"/>
    <row r="2" spans="2:35" s="11" customFormat="1" x14ac:dyDescent="0.4">
      <c r="B2" s="11" t="s">
        <v>507</v>
      </c>
    </row>
    <row r="3" spans="2:35" s="11" customFormat="1" x14ac:dyDescent="0.4">
      <c r="Y3" s="16" t="s">
        <v>71</v>
      </c>
      <c r="Z3" s="889"/>
      <c r="AA3" s="889"/>
      <c r="AB3" s="16" t="s">
        <v>72</v>
      </c>
      <c r="AC3" s="889"/>
      <c r="AD3" s="889"/>
      <c r="AE3" s="16" t="s">
        <v>73</v>
      </c>
      <c r="AF3" s="889"/>
      <c r="AG3" s="889"/>
      <c r="AH3" s="16" t="s">
        <v>183</v>
      </c>
    </row>
    <row r="4" spans="2:35" s="11" customFormat="1" x14ac:dyDescent="0.4">
      <c r="AH4" s="16"/>
    </row>
    <row r="5" spans="2:35" s="11" customFormat="1" x14ac:dyDescent="0.4">
      <c r="B5" s="889" t="s">
        <v>508</v>
      </c>
      <c r="C5" s="889"/>
      <c r="D5" s="889"/>
      <c r="E5" s="889"/>
      <c r="F5" s="889"/>
      <c r="G5" s="889"/>
      <c r="H5" s="889"/>
      <c r="I5" s="889"/>
      <c r="J5" s="889"/>
      <c r="K5" s="889"/>
      <c r="L5" s="889"/>
      <c r="M5" s="889"/>
      <c r="N5" s="889"/>
      <c r="O5" s="889"/>
      <c r="P5" s="889"/>
      <c r="Q5" s="889"/>
      <c r="R5" s="889"/>
      <c r="S5" s="889"/>
      <c r="T5" s="889"/>
      <c r="U5" s="889"/>
      <c r="V5" s="889"/>
      <c r="W5" s="889"/>
      <c r="X5" s="889"/>
      <c r="Y5" s="889"/>
      <c r="Z5" s="889"/>
      <c r="AA5" s="889"/>
      <c r="AB5" s="889"/>
      <c r="AC5" s="889"/>
      <c r="AD5" s="889"/>
      <c r="AE5" s="889"/>
      <c r="AF5" s="889"/>
      <c r="AG5" s="889"/>
      <c r="AH5" s="889"/>
    </row>
    <row r="6" spans="2:35" s="11" customFormat="1" x14ac:dyDescent="0.4"/>
    <row r="7" spans="2:35" s="11" customFormat="1" ht="21" customHeight="1" x14ac:dyDescent="0.4">
      <c r="B7" s="993" t="s">
        <v>411</v>
      </c>
      <c r="C7" s="993"/>
      <c r="D7" s="993"/>
      <c r="E7" s="993"/>
      <c r="F7" s="994"/>
      <c r="G7" s="239"/>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1"/>
    </row>
    <row r="8" spans="2:35" ht="21" customHeight="1" x14ac:dyDescent="0.15">
      <c r="B8" s="994" t="s">
        <v>412</v>
      </c>
      <c r="C8" s="1132"/>
      <c r="D8" s="1132"/>
      <c r="E8" s="1132"/>
      <c r="F8" s="1173"/>
      <c r="G8" s="169" t="s">
        <v>10</v>
      </c>
      <c r="H8" s="170" t="s">
        <v>413</v>
      </c>
      <c r="I8" s="170"/>
      <c r="J8" s="170"/>
      <c r="K8" s="170"/>
      <c r="L8" s="171" t="s">
        <v>10</v>
      </c>
      <c r="M8" s="170" t="s">
        <v>414</v>
      </c>
      <c r="N8" s="170"/>
      <c r="O8" s="170"/>
      <c r="P8" s="170"/>
      <c r="Q8" s="171" t="s">
        <v>10</v>
      </c>
      <c r="R8" s="170" t="s">
        <v>415</v>
      </c>
      <c r="S8" s="180"/>
      <c r="T8" s="242"/>
      <c r="U8" s="180"/>
      <c r="V8" s="205"/>
      <c r="W8" s="205"/>
      <c r="X8" s="205"/>
      <c r="Y8" s="205"/>
      <c r="Z8" s="205"/>
      <c r="AA8" s="205"/>
      <c r="AB8" s="205"/>
      <c r="AC8" s="205"/>
      <c r="AD8" s="205"/>
      <c r="AE8" s="205"/>
      <c r="AF8" s="205"/>
      <c r="AG8" s="205"/>
      <c r="AH8" s="206"/>
    </row>
    <row r="9" spans="2:35" ht="21" customHeight="1" x14ac:dyDescent="0.15">
      <c r="B9" s="1133" t="s">
        <v>416</v>
      </c>
      <c r="C9" s="1134"/>
      <c r="D9" s="1134"/>
      <c r="E9" s="1134"/>
      <c r="F9" s="1135"/>
      <c r="G9" s="186" t="s">
        <v>10</v>
      </c>
      <c r="H9" s="174" t="s">
        <v>509</v>
      </c>
      <c r="I9" s="176"/>
      <c r="J9" s="176"/>
      <c r="K9" s="176"/>
      <c r="L9" s="176"/>
      <c r="M9" s="176"/>
      <c r="N9" s="176"/>
      <c r="O9" s="176"/>
      <c r="P9" s="176"/>
      <c r="Q9" s="176"/>
      <c r="R9" s="176"/>
      <c r="S9" s="176"/>
      <c r="T9" s="180"/>
      <c r="U9" s="175" t="s">
        <v>10</v>
      </c>
      <c r="V9" s="174" t="s">
        <v>418</v>
      </c>
      <c r="W9" s="174"/>
      <c r="X9" s="209"/>
      <c r="Y9" s="209"/>
      <c r="Z9" s="209"/>
      <c r="AA9" s="209"/>
      <c r="AB9" s="209"/>
      <c r="AC9" s="209"/>
      <c r="AD9" s="209"/>
      <c r="AE9" s="209"/>
      <c r="AF9" s="209"/>
      <c r="AG9" s="209"/>
      <c r="AH9" s="210"/>
    </row>
    <row r="10" spans="2:35" ht="21" customHeight="1" x14ac:dyDescent="0.15">
      <c r="B10" s="1136"/>
      <c r="C10" s="1137"/>
      <c r="D10" s="1137"/>
      <c r="E10" s="1137"/>
      <c r="F10" s="1137"/>
      <c r="G10" s="191" t="s">
        <v>10</v>
      </c>
      <c r="H10" s="11" t="s">
        <v>510</v>
      </c>
      <c r="I10" s="14"/>
      <c r="J10" s="14"/>
      <c r="K10" s="14"/>
      <c r="L10" s="14"/>
      <c r="M10" s="14"/>
      <c r="N10" s="14"/>
      <c r="O10" s="14"/>
      <c r="P10" s="14"/>
      <c r="Q10" s="14"/>
      <c r="R10" s="14"/>
      <c r="S10" s="14"/>
      <c r="T10" s="180"/>
      <c r="U10" s="17" t="s">
        <v>10</v>
      </c>
      <c r="V10" s="11" t="s">
        <v>511</v>
      </c>
      <c r="W10" s="11"/>
      <c r="X10" s="207"/>
      <c r="Y10" s="207"/>
      <c r="Z10" s="207"/>
      <c r="AA10" s="207"/>
      <c r="AB10" s="207"/>
      <c r="AC10" s="207"/>
      <c r="AD10" s="207"/>
      <c r="AE10" s="207"/>
      <c r="AF10" s="207"/>
      <c r="AG10" s="207"/>
      <c r="AH10" s="208"/>
    </row>
    <row r="11" spans="2:35" ht="21" customHeight="1" x14ac:dyDescent="0.15">
      <c r="B11" s="1136"/>
      <c r="C11" s="1137"/>
      <c r="D11" s="1137"/>
      <c r="E11" s="1137"/>
      <c r="F11" s="1137"/>
      <c r="G11" s="191" t="s">
        <v>10</v>
      </c>
      <c r="H11" s="11" t="s">
        <v>512</v>
      </c>
      <c r="I11" s="14"/>
      <c r="J11" s="14"/>
      <c r="K11" s="14"/>
      <c r="L11" s="14"/>
      <c r="M11" s="14"/>
      <c r="N11" s="14"/>
      <c r="O11" s="14"/>
      <c r="P11" s="14"/>
      <c r="Q11" s="14"/>
      <c r="R11" s="14"/>
      <c r="S11" s="14"/>
      <c r="T11" s="180"/>
      <c r="U11" s="17" t="s">
        <v>10</v>
      </c>
      <c r="V11" s="14" t="s">
        <v>513</v>
      </c>
      <c r="W11" s="14"/>
      <c r="X11" s="207"/>
      <c r="Y11" s="207"/>
      <c r="Z11" s="207"/>
      <c r="AA11" s="207"/>
      <c r="AB11" s="207"/>
      <c r="AC11" s="207"/>
      <c r="AD11" s="207"/>
      <c r="AE11" s="207"/>
      <c r="AF11" s="207"/>
      <c r="AG11" s="207"/>
      <c r="AH11" s="208"/>
      <c r="AI11" s="243"/>
    </row>
    <row r="12" spans="2:35" ht="21" customHeight="1" x14ac:dyDescent="0.15">
      <c r="B12" s="1139"/>
      <c r="C12" s="1140"/>
      <c r="D12" s="1140"/>
      <c r="E12" s="1140"/>
      <c r="F12" s="1141"/>
      <c r="G12" s="202" t="s">
        <v>10</v>
      </c>
      <c r="H12" s="200" t="s">
        <v>514</v>
      </c>
      <c r="I12" s="211"/>
      <c r="J12" s="211"/>
      <c r="K12" s="211"/>
      <c r="L12" s="211"/>
      <c r="M12" s="211"/>
      <c r="N12" s="211"/>
      <c r="O12" s="211"/>
      <c r="P12" s="211"/>
      <c r="Q12" s="211"/>
      <c r="R12" s="211"/>
      <c r="S12" s="211"/>
      <c r="T12" s="203"/>
      <c r="U12" s="211"/>
      <c r="V12" s="211"/>
      <c r="W12" s="211"/>
      <c r="X12" s="212"/>
      <c r="Y12" s="212"/>
      <c r="Z12" s="212"/>
      <c r="AA12" s="212"/>
      <c r="AB12" s="212"/>
      <c r="AC12" s="212"/>
      <c r="AD12" s="212"/>
      <c r="AE12" s="212"/>
      <c r="AF12" s="212"/>
      <c r="AG12" s="212"/>
      <c r="AH12" s="213"/>
    </row>
    <row r="13" spans="2:35" ht="21" customHeight="1" x14ac:dyDescent="0.15">
      <c r="B13" s="1133" t="s">
        <v>420</v>
      </c>
      <c r="C13" s="1134"/>
      <c r="D13" s="1134"/>
      <c r="E13" s="1134"/>
      <c r="F13" s="1135"/>
      <c r="G13" s="186" t="s">
        <v>10</v>
      </c>
      <c r="H13" s="174" t="s">
        <v>515</v>
      </c>
      <c r="I13" s="176"/>
      <c r="J13" s="176"/>
      <c r="K13" s="176"/>
      <c r="L13" s="176"/>
      <c r="M13" s="176"/>
      <c r="N13" s="176"/>
      <c r="O13" s="176"/>
      <c r="P13" s="176"/>
      <c r="Q13" s="176"/>
      <c r="R13" s="176"/>
      <c r="S13" s="14"/>
      <c r="T13" s="176"/>
      <c r="U13" s="175"/>
      <c r="V13" s="175"/>
      <c r="W13" s="175"/>
      <c r="X13" s="174"/>
      <c r="Y13" s="209"/>
      <c r="Z13" s="209"/>
      <c r="AA13" s="209"/>
      <c r="AB13" s="209"/>
      <c r="AC13" s="209"/>
      <c r="AD13" s="209"/>
      <c r="AE13" s="209"/>
      <c r="AF13" s="209"/>
      <c r="AG13" s="209"/>
      <c r="AH13" s="210"/>
    </row>
    <row r="14" spans="2:35" ht="21" customHeight="1" x14ac:dyDescent="0.15">
      <c r="B14" s="1139"/>
      <c r="C14" s="1140"/>
      <c r="D14" s="1140"/>
      <c r="E14" s="1140"/>
      <c r="F14" s="1141"/>
      <c r="G14" s="202" t="s">
        <v>10</v>
      </c>
      <c r="H14" s="200" t="s">
        <v>516</v>
      </c>
      <c r="I14" s="211"/>
      <c r="J14" s="211"/>
      <c r="K14" s="211"/>
      <c r="L14" s="211"/>
      <c r="M14" s="211"/>
      <c r="N14" s="211"/>
      <c r="O14" s="211"/>
      <c r="P14" s="211"/>
      <c r="Q14" s="211"/>
      <c r="R14" s="211"/>
      <c r="S14" s="211"/>
      <c r="T14" s="211"/>
      <c r="U14" s="212"/>
      <c r="V14" s="212"/>
      <c r="W14" s="212"/>
      <c r="X14" s="212"/>
      <c r="Y14" s="212"/>
      <c r="Z14" s="212"/>
      <c r="AA14" s="212"/>
      <c r="AB14" s="212"/>
      <c r="AC14" s="212"/>
      <c r="AD14" s="212"/>
      <c r="AE14" s="212"/>
      <c r="AF14" s="212"/>
      <c r="AG14" s="212"/>
      <c r="AH14" s="213"/>
    </row>
    <row r="15" spans="2:35" ht="13.5" customHeight="1" x14ac:dyDescent="0.15">
      <c r="B15" s="11"/>
      <c r="C15" s="11"/>
      <c r="D15" s="11"/>
      <c r="E15" s="11"/>
      <c r="F15" s="11"/>
      <c r="G15" s="17"/>
      <c r="H15" s="11"/>
      <c r="I15" s="14"/>
      <c r="J15" s="14"/>
      <c r="K15" s="14"/>
      <c r="L15" s="14"/>
      <c r="M15" s="14"/>
      <c r="N15" s="14"/>
      <c r="O15" s="14"/>
      <c r="P15" s="14"/>
      <c r="Q15" s="14"/>
      <c r="R15" s="14"/>
      <c r="S15" s="14"/>
      <c r="T15" s="14"/>
      <c r="U15" s="207"/>
      <c r="V15" s="207"/>
      <c r="W15" s="207"/>
      <c r="X15" s="207"/>
      <c r="Y15" s="207"/>
      <c r="Z15" s="207"/>
      <c r="AA15" s="207"/>
      <c r="AB15" s="207"/>
      <c r="AC15" s="207"/>
      <c r="AD15" s="207"/>
      <c r="AE15" s="207"/>
      <c r="AF15" s="207"/>
      <c r="AG15" s="207"/>
      <c r="AH15" s="207"/>
    </row>
    <row r="16" spans="2:35" ht="21" customHeight="1" x14ac:dyDescent="0.15">
      <c r="B16" s="184" t="s">
        <v>517</v>
      </c>
      <c r="C16" s="174"/>
      <c r="D16" s="174"/>
      <c r="E16" s="174"/>
      <c r="F16" s="174"/>
      <c r="G16" s="175"/>
      <c r="H16" s="174"/>
      <c r="I16" s="176"/>
      <c r="J16" s="176"/>
      <c r="K16" s="176"/>
      <c r="L16" s="176"/>
      <c r="M16" s="176"/>
      <c r="N16" s="176"/>
      <c r="O16" s="176"/>
      <c r="P16" s="176"/>
      <c r="Q16" s="176"/>
      <c r="R16" s="176"/>
      <c r="S16" s="176"/>
      <c r="T16" s="176"/>
      <c r="U16" s="209"/>
      <c r="V16" s="209"/>
      <c r="W16" s="209"/>
      <c r="X16" s="209"/>
      <c r="Y16" s="209"/>
      <c r="Z16" s="209"/>
      <c r="AA16" s="209"/>
      <c r="AB16" s="209"/>
      <c r="AC16" s="209"/>
      <c r="AD16" s="209"/>
      <c r="AE16" s="209"/>
      <c r="AF16" s="209"/>
      <c r="AG16" s="209"/>
      <c r="AH16" s="210"/>
    </row>
    <row r="17" spans="2:37" ht="21" customHeight="1" x14ac:dyDescent="0.15">
      <c r="B17" s="40"/>
      <c r="C17" s="11" t="s">
        <v>518</v>
      </c>
      <c r="D17" s="11"/>
      <c r="E17" s="11"/>
      <c r="F17" s="11"/>
      <c r="G17" s="17"/>
      <c r="H17" s="11"/>
      <c r="I17" s="14"/>
      <c r="J17" s="14"/>
      <c r="K17" s="14"/>
      <c r="L17" s="14"/>
      <c r="M17" s="14"/>
      <c r="N17" s="14"/>
      <c r="O17" s="14"/>
      <c r="P17" s="14"/>
      <c r="Q17" s="14"/>
      <c r="R17" s="14"/>
      <c r="S17" s="14"/>
      <c r="T17" s="14"/>
      <c r="U17" s="207"/>
      <c r="V17" s="207"/>
      <c r="W17" s="207"/>
      <c r="X17" s="207"/>
      <c r="Y17" s="207"/>
      <c r="Z17" s="207"/>
      <c r="AA17" s="207"/>
      <c r="AB17" s="207"/>
      <c r="AC17" s="207"/>
      <c r="AD17" s="207"/>
      <c r="AE17" s="207"/>
      <c r="AF17" s="207"/>
      <c r="AG17" s="207"/>
      <c r="AH17" s="208"/>
    </row>
    <row r="18" spans="2:37" ht="21" customHeight="1" x14ac:dyDescent="0.15">
      <c r="B18" s="244"/>
      <c r="C18" s="1171" t="s">
        <v>519</v>
      </c>
      <c r="D18" s="1171"/>
      <c r="E18" s="1171"/>
      <c r="F18" s="1171"/>
      <c r="G18" s="1171"/>
      <c r="H18" s="1171"/>
      <c r="I18" s="1171"/>
      <c r="J18" s="1171"/>
      <c r="K18" s="1171"/>
      <c r="L18" s="1171"/>
      <c r="M18" s="1171"/>
      <c r="N18" s="1171"/>
      <c r="O18" s="1171"/>
      <c r="P18" s="1171"/>
      <c r="Q18" s="1171"/>
      <c r="R18" s="1171"/>
      <c r="S18" s="1171"/>
      <c r="T18" s="1171"/>
      <c r="U18" s="1171"/>
      <c r="V18" s="1171"/>
      <c r="W18" s="1171"/>
      <c r="X18" s="1171"/>
      <c r="Y18" s="1171"/>
      <c r="Z18" s="1171"/>
      <c r="AA18" s="1172" t="s">
        <v>520</v>
      </c>
      <c r="AB18" s="1172"/>
      <c r="AC18" s="1172"/>
      <c r="AD18" s="1172"/>
      <c r="AE18" s="1172"/>
      <c r="AF18" s="1172"/>
      <c r="AG18" s="1172"/>
      <c r="AH18" s="208"/>
      <c r="AK18" s="245"/>
    </row>
    <row r="19" spans="2:37" ht="21" customHeight="1" x14ac:dyDescent="0.15">
      <c r="B19" s="244"/>
      <c r="C19" s="1174"/>
      <c r="D19" s="1174"/>
      <c r="E19" s="1174"/>
      <c r="F19" s="1174"/>
      <c r="G19" s="1174"/>
      <c r="H19" s="1174"/>
      <c r="I19" s="1174"/>
      <c r="J19" s="1174"/>
      <c r="K19" s="1174"/>
      <c r="L19" s="1174"/>
      <c r="M19" s="1174"/>
      <c r="N19" s="1174"/>
      <c r="O19" s="1174"/>
      <c r="P19" s="1174"/>
      <c r="Q19" s="1174"/>
      <c r="R19" s="1174"/>
      <c r="S19" s="1174"/>
      <c r="T19" s="1174"/>
      <c r="U19" s="1174"/>
      <c r="V19" s="1174"/>
      <c r="W19" s="1174"/>
      <c r="X19" s="1174"/>
      <c r="Y19" s="1174"/>
      <c r="Z19" s="1174"/>
      <c r="AA19" s="246"/>
      <c r="AB19" s="246"/>
      <c r="AC19" s="246"/>
      <c r="AD19" s="246"/>
      <c r="AE19" s="246"/>
      <c r="AF19" s="246"/>
      <c r="AG19" s="246"/>
      <c r="AH19" s="208"/>
      <c r="AK19" s="245"/>
    </row>
    <row r="20" spans="2:37" ht="9" customHeight="1" x14ac:dyDescent="0.15">
      <c r="B20" s="244"/>
      <c r="C20" s="224"/>
      <c r="D20" s="224"/>
      <c r="E20" s="224"/>
      <c r="F20" s="224"/>
      <c r="G20" s="224"/>
      <c r="H20" s="224"/>
      <c r="I20" s="224"/>
      <c r="J20" s="224"/>
      <c r="K20" s="224"/>
      <c r="L20" s="224"/>
      <c r="M20" s="224"/>
      <c r="N20" s="224"/>
      <c r="O20" s="224"/>
      <c r="P20" s="224"/>
      <c r="Q20" s="224"/>
      <c r="R20" s="224"/>
      <c r="S20" s="224"/>
      <c r="T20" s="224"/>
      <c r="U20" s="224"/>
      <c r="V20" s="224"/>
      <c r="W20" s="224"/>
      <c r="X20" s="224"/>
      <c r="Y20" s="224"/>
      <c r="Z20" s="224"/>
      <c r="AA20" s="209"/>
      <c r="AB20" s="209"/>
      <c r="AC20" s="209"/>
      <c r="AD20" s="209"/>
      <c r="AE20" s="209"/>
      <c r="AF20" s="209"/>
      <c r="AG20" s="209"/>
      <c r="AH20" s="208"/>
      <c r="AK20" s="247"/>
    </row>
    <row r="21" spans="2:37" ht="21" customHeight="1" x14ac:dyDescent="0.15">
      <c r="B21" s="244"/>
      <c r="C21" s="222" t="s">
        <v>521</v>
      </c>
      <c r="D21" s="248"/>
      <c r="E21" s="248"/>
      <c r="F21" s="248"/>
      <c r="G21" s="249"/>
      <c r="H21" s="207"/>
      <c r="I21" s="207"/>
      <c r="J21" s="207"/>
      <c r="K21" s="207"/>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208"/>
    </row>
    <row r="22" spans="2:37" ht="21" customHeight="1" x14ac:dyDescent="0.15">
      <c r="B22" s="244"/>
      <c r="C22" s="1171" t="s">
        <v>522</v>
      </c>
      <c r="D22" s="1171"/>
      <c r="E22" s="1171"/>
      <c r="F22" s="1171"/>
      <c r="G22" s="1171"/>
      <c r="H22" s="1171"/>
      <c r="I22" s="1171"/>
      <c r="J22" s="1171"/>
      <c r="K22" s="1171"/>
      <c r="L22" s="1171"/>
      <c r="M22" s="1171"/>
      <c r="N22" s="1171"/>
      <c r="O22" s="1171"/>
      <c r="P22" s="1171"/>
      <c r="Q22" s="1171"/>
      <c r="R22" s="1171"/>
      <c r="S22" s="1171"/>
      <c r="T22" s="1171"/>
      <c r="U22" s="1171"/>
      <c r="V22" s="1171"/>
      <c r="W22" s="1171"/>
      <c r="X22" s="1171"/>
      <c r="Y22" s="1171"/>
      <c r="Z22" s="1171"/>
      <c r="AA22" s="1172" t="s">
        <v>520</v>
      </c>
      <c r="AB22" s="1172"/>
      <c r="AC22" s="1172"/>
      <c r="AD22" s="1172"/>
      <c r="AE22" s="1172"/>
      <c r="AF22" s="1172"/>
      <c r="AG22" s="1172"/>
      <c r="AH22" s="208"/>
    </row>
    <row r="23" spans="2:37" ht="20.100000000000001" customHeight="1" x14ac:dyDescent="0.15">
      <c r="B23" s="15"/>
      <c r="C23" s="1171"/>
      <c r="D23" s="1171"/>
      <c r="E23" s="1171"/>
      <c r="F23" s="1171"/>
      <c r="G23" s="1171"/>
      <c r="H23" s="1171"/>
      <c r="I23" s="1171"/>
      <c r="J23" s="1171"/>
      <c r="K23" s="1171"/>
      <c r="L23" s="1171"/>
      <c r="M23" s="1171"/>
      <c r="N23" s="1171"/>
      <c r="O23" s="1171"/>
      <c r="P23" s="1171"/>
      <c r="Q23" s="1171"/>
      <c r="R23" s="1171"/>
      <c r="S23" s="1171"/>
      <c r="T23" s="1171"/>
      <c r="U23" s="1171"/>
      <c r="V23" s="1171"/>
      <c r="W23" s="1171"/>
      <c r="X23" s="1171"/>
      <c r="Y23" s="1171"/>
      <c r="Z23" s="1174"/>
      <c r="AA23" s="250"/>
      <c r="AB23" s="250"/>
      <c r="AC23" s="250"/>
      <c r="AD23" s="250"/>
      <c r="AE23" s="250"/>
      <c r="AF23" s="250"/>
      <c r="AG23" s="250"/>
      <c r="AH23" s="251"/>
    </row>
    <row r="24" spans="2:37" s="11" customFormat="1" ht="20.100000000000001" customHeight="1" x14ac:dyDescent="0.15">
      <c r="B24" s="15"/>
      <c r="C24" s="912" t="s">
        <v>523</v>
      </c>
      <c r="D24" s="907"/>
      <c r="E24" s="907"/>
      <c r="F24" s="907"/>
      <c r="G24" s="907"/>
      <c r="H24" s="907"/>
      <c r="I24" s="907"/>
      <c r="J24" s="907"/>
      <c r="K24" s="907"/>
      <c r="L24" s="907"/>
      <c r="M24" s="186" t="s">
        <v>10</v>
      </c>
      <c r="N24" s="174" t="s">
        <v>524</v>
      </c>
      <c r="O24" s="174"/>
      <c r="P24" s="174"/>
      <c r="Q24" s="176"/>
      <c r="R24" s="176"/>
      <c r="S24" s="176"/>
      <c r="T24" s="176"/>
      <c r="U24" s="176"/>
      <c r="V24" s="176"/>
      <c r="W24" s="175" t="s">
        <v>10</v>
      </c>
      <c r="X24" s="174" t="s">
        <v>525</v>
      </c>
      <c r="Y24" s="252"/>
      <c r="Z24" s="252"/>
      <c r="AA24" s="176"/>
      <c r="AB24" s="176"/>
      <c r="AC24" s="176"/>
      <c r="AD24" s="176"/>
      <c r="AE24" s="176"/>
      <c r="AF24" s="176"/>
      <c r="AG24" s="185"/>
      <c r="AH24" s="208"/>
    </row>
    <row r="25" spans="2:37" s="11" customFormat="1" ht="20.100000000000001" customHeight="1" x14ac:dyDescent="0.15">
      <c r="B25" s="244"/>
      <c r="C25" s="1144"/>
      <c r="D25" s="1145"/>
      <c r="E25" s="1145"/>
      <c r="F25" s="1145"/>
      <c r="G25" s="1145"/>
      <c r="H25" s="1145"/>
      <c r="I25" s="1145"/>
      <c r="J25" s="1145"/>
      <c r="K25" s="1145"/>
      <c r="L25" s="1145"/>
      <c r="M25" s="202" t="s">
        <v>10</v>
      </c>
      <c r="N25" s="200" t="s">
        <v>526</v>
      </c>
      <c r="O25" s="200"/>
      <c r="P25" s="200"/>
      <c r="Q25" s="211"/>
      <c r="R25" s="211"/>
      <c r="S25" s="211"/>
      <c r="T25" s="211"/>
      <c r="U25" s="211"/>
      <c r="V25" s="211"/>
      <c r="W25" s="203" t="s">
        <v>10</v>
      </c>
      <c r="X25" s="200" t="s">
        <v>527</v>
      </c>
      <c r="Y25" s="253"/>
      <c r="Z25" s="253"/>
      <c r="AA25" s="211"/>
      <c r="AB25" s="211"/>
      <c r="AC25" s="211"/>
      <c r="AD25" s="211"/>
      <c r="AE25" s="211"/>
      <c r="AF25" s="211"/>
      <c r="AG25" s="222"/>
      <c r="AH25" s="208"/>
    </row>
    <row r="26" spans="2:37" s="11" customFormat="1" ht="9" customHeight="1" x14ac:dyDescent="0.15">
      <c r="B26" s="244"/>
      <c r="C26" s="229"/>
      <c r="D26" s="229"/>
      <c r="E26" s="229"/>
      <c r="F26" s="229"/>
      <c r="G26" s="229"/>
      <c r="H26" s="229"/>
      <c r="I26" s="229"/>
      <c r="J26" s="229"/>
      <c r="K26" s="229"/>
      <c r="L26" s="229"/>
      <c r="M26" s="229"/>
      <c r="N26" s="229"/>
      <c r="O26" s="229"/>
      <c r="P26" s="229"/>
      <c r="Q26" s="229"/>
      <c r="R26" s="229"/>
      <c r="S26" s="229"/>
      <c r="T26" s="229"/>
      <c r="U26" s="229"/>
      <c r="V26" s="229"/>
      <c r="W26" s="229"/>
      <c r="X26" s="229"/>
      <c r="Y26" s="229"/>
      <c r="Z26" s="229"/>
      <c r="AA26" s="180"/>
      <c r="AC26" s="14"/>
      <c r="AD26" s="14"/>
      <c r="AE26" s="14"/>
      <c r="AF26" s="14"/>
      <c r="AG26" s="14"/>
      <c r="AH26" s="208"/>
    </row>
    <row r="27" spans="2:37" s="11" customFormat="1" ht="20.100000000000001" customHeight="1" x14ac:dyDescent="0.4">
      <c r="B27" s="244"/>
      <c r="C27" s="1175" t="s">
        <v>528</v>
      </c>
      <c r="D27" s="1175"/>
      <c r="E27" s="1175"/>
      <c r="F27" s="1175"/>
      <c r="G27" s="1175"/>
      <c r="H27" s="1175"/>
      <c r="I27" s="1175"/>
      <c r="J27" s="1175"/>
      <c r="K27" s="1175"/>
      <c r="L27" s="1175"/>
      <c r="M27" s="1175"/>
      <c r="N27" s="1175"/>
      <c r="O27" s="1175"/>
      <c r="P27" s="1175"/>
      <c r="Q27" s="1175"/>
      <c r="R27" s="1175"/>
      <c r="S27" s="1175"/>
      <c r="T27" s="1175"/>
      <c r="U27" s="1175"/>
      <c r="V27" s="1175"/>
      <c r="W27" s="1175"/>
      <c r="X27" s="1175"/>
      <c r="Y27" s="1175"/>
      <c r="Z27" s="1175"/>
      <c r="AA27" s="207"/>
      <c r="AB27" s="207"/>
      <c r="AC27" s="207"/>
      <c r="AD27" s="207"/>
      <c r="AE27" s="207"/>
      <c r="AF27" s="207"/>
      <c r="AG27" s="207"/>
      <c r="AH27" s="208"/>
    </row>
    <row r="28" spans="2:37" s="11" customFormat="1" ht="20.100000000000001" customHeight="1" x14ac:dyDescent="0.4">
      <c r="B28" s="15"/>
      <c r="C28" s="1176"/>
      <c r="D28" s="1176"/>
      <c r="E28" s="1176"/>
      <c r="F28" s="1176"/>
      <c r="G28" s="1176"/>
      <c r="H28" s="1176"/>
      <c r="I28" s="1176"/>
      <c r="J28" s="1176"/>
      <c r="K28" s="1176"/>
      <c r="L28" s="1176"/>
      <c r="M28" s="1176"/>
      <c r="N28" s="1176"/>
      <c r="O28" s="1176"/>
      <c r="P28" s="1176"/>
      <c r="Q28" s="1176"/>
      <c r="R28" s="1176"/>
      <c r="S28" s="1176"/>
      <c r="T28" s="1176"/>
      <c r="U28" s="1176"/>
      <c r="V28" s="1176"/>
      <c r="W28" s="1176"/>
      <c r="X28" s="1176"/>
      <c r="Y28" s="1176"/>
      <c r="Z28" s="1176"/>
      <c r="AA28" s="15"/>
      <c r="AB28" s="14"/>
      <c r="AC28" s="14"/>
      <c r="AD28" s="14"/>
      <c r="AE28" s="14"/>
      <c r="AF28" s="14"/>
      <c r="AG28" s="14"/>
      <c r="AH28" s="190"/>
    </row>
    <row r="29" spans="2:37" s="11" customFormat="1" ht="9" customHeight="1" x14ac:dyDescent="0.4">
      <c r="B29" s="15"/>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90"/>
    </row>
    <row r="30" spans="2:37" s="11" customFormat="1" ht="20.100000000000001" customHeight="1" x14ac:dyDescent="0.4">
      <c r="B30" s="244"/>
      <c r="C30" s="1171" t="s">
        <v>529</v>
      </c>
      <c r="D30" s="1171"/>
      <c r="E30" s="1171"/>
      <c r="F30" s="1171"/>
      <c r="G30" s="1171"/>
      <c r="H30" s="1171"/>
      <c r="I30" s="1171"/>
      <c r="J30" s="1171"/>
      <c r="K30" s="1177"/>
      <c r="L30" s="1177"/>
      <c r="M30" s="1177"/>
      <c r="N30" s="1177"/>
      <c r="O30" s="1177"/>
      <c r="P30" s="1177"/>
      <c r="Q30" s="1177"/>
      <c r="R30" s="1177" t="s">
        <v>72</v>
      </c>
      <c r="S30" s="1177"/>
      <c r="T30" s="1177"/>
      <c r="U30" s="1177"/>
      <c r="V30" s="1177"/>
      <c r="W30" s="1177"/>
      <c r="X30" s="1177"/>
      <c r="Y30" s="1177"/>
      <c r="Z30" s="1177" t="s">
        <v>530</v>
      </c>
      <c r="AA30" s="1177"/>
      <c r="AB30" s="1177"/>
      <c r="AC30" s="1177"/>
      <c r="AD30" s="1177"/>
      <c r="AE30" s="1177"/>
      <c r="AF30" s="1177"/>
      <c r="AG30" s="1179" t="s">
        <v>183</v>
      </c>
      <c r="AH30" s="208"/>
    </row>
    <row r="31" spans="2:37" s="11" customFormat="1" ht="20.100000000000001" customHeight="1" x14ac:dyDescent="0.4">
      <c r="B31" s="244"/>
      <c r="C31" s="1171"/>
      <c r="D31" s="1171"/>
      <c r="E31" s="1171"/>
      <c r="F31" s="1171"/>
      <c r="G31" s="1171"/>
      <c r="H31" s="1171"/>
      <c r="I31" s="1171"/>
      <c r="J31" s="1171"/>
      <c r="K31" s="1178"/>
      <c r="L31" s="1178"/>
      <c r="M31" s="1178"/>
      <c r="N31" s="1178"/>
      <c r="O31" s="1178"/>
      <c r="P31" s="1178"/>
      <c r="Q31" s="1178"/>
      <c r="R31" s="1178"/>
      <c r="S31" s="1178"/>
      <c r="T31" s="1178"/>
      <c r="U31" s="1178"/>
      <c r="V31" s="1178"/>
      <c r="W31" s="1178"/>
      <c r="X31" s="1178"/>
      <c r="Y31" s="1178"/>
      <c r="Z31" s="1178"/>
      <c r="AA31" s="1178"/>
      <c r="AB31" s="1178"/>
      <c r="AC31" s="1178"/>
      <c r="AD31" s="1178"/>
      <c r="AE31" s="1178"/>
      <c r="AF31" s="1178"/>
      <c r="AG31" s="1180"/>
      <c r="AH31" s="208"/>
    </row>
    <row r="32" spans="2:37" s="11" customFormat="1" ht="13.5" customHeight="1" x14ac:dyDescent="0.4">
      <c r="B32" s="198"/>
      <c r="C32" s="200"/>
      <c r="D32" s="200"/>
      <c r="E32" s="200"/>
      <c r="F32" s="200"/>
      <c r="G32" s="200"/>
      <c r="H32" s="200"/>
      <c r="I32" s="200"/>
      <c r="J32" s="200"/>
      <c r="K32" s="200"/>
      <c r="L32" s="200"/>
      <c r="M32" s="200"/>
      <c r="N32" s="200"/>
      <c r="O32" s="200"/>
      <c r="P32" s="200"/>
      <c r="Q32" s="200"/>
      <c r="R32" s="200"/>
      <c r="S32" s="200"/>
      <c r="T32" s="200"/>
      <c r="U32" s="200"/>
      <c r="V32" s="200"/>
      <c r="W32" s="200"/>
      <c r="X32" s="200"/>
      <c r="Y32" s="200"/>
      <c r="Z32" s="200"/>
      <c r="AA32" s="200"/>
      <c r="AB32" s="200"/>
      <c r="AC32" s="200"/>
      <c r="AD32" s="200"/>
      <c r="AE32" s="200"/>
      <c r="AF32" s="200"/>
      <c r="AG32" s="200"/>
      <c r="AH32" s="201"/>
    </row>
    <row r="33" spans="2:34" s="11" customFormat="1" ht="13.5" customHeight="1" x14ac:dyDescent="0.4"/>
    <row r="34" spans="2:34" s="11" customFormat="1" ht="20.100000000000001" customHeight="1" x14ac:dyDescent="0.4">
      <c r="B34" s="184" t="s">
        <v>531</v>
      </c>
      <c r="C34" s="174"/>
      <c r="D34" s="174"/>
      <c r="E34" s="174"/>
      <c r="F34" s="174"/>
      <c r="G34" s="174"/>
      <c r="H34" s="174"/>
      <c r="I34" s="174"/>
      <c r="J34" s="174"/>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4"/>
      <c r="AH34" s="177"/>
    </row>
    <row r="35" spans="2:34" s="11" customFormat="1" ht="20.100000000000001" customHeight="1" x14ac:dyDescent="0.4">
      <c r="B35" s="244"/>
      <c r="C35" s="901" t="s">
        <v>532</v>
      </c>
      <c r="D35" s="901"/>
      <c r="E35" s="901"/>
      <c r="F35" s="901"/>
      <c r="G35" s="901"/>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207"/>
      <c r="AG35" s="207"/>
      <c r="AH35" s="208"/>
    </row>
    <row r="36" spans="2:34" s="11" customFormat="1" ht="20.100000000000001" customHeight="1" x14ac:dyDescent="0.4">
      <c r="B36" s="254"/>
      <c r="C36" s="885" t="s">
        <v>519</v>
      </c>
      <c r="D36" s="1171"/>
      <c r="E36" s="1171"/>
      <c r="F36" s="1171"/>
      <c r="G36" s="1171"/>
      <c r="H36" s="1171"/>
      <c r="I36" s="1171"/>
      <c r="J36" s="1171"/>
      <c r="K36" s="1171"/>
      <c r="L36" s="1171"/>
      <c r="M36" s="1171"/>
      <c r="N36" s="1171"/>
      <c r="O36" s="1171"/>
      <c r="P36" s="1171"/>
      <c r="Q36" s="1171"/>
      <c r="R36" s="1171"/>
      <c r="S36" s="1171"/>
      <c r="T36" s="1171"/>
      <c r="U36" s="1171"/>
      <c r="V36" s="1171"/>
      <c r="W36" s="1171"/>
      <c r="X36" s="1171"/>
      <c r="Y36" s="1171"/>
      <c r="Z36" s="1171"/>
      <c r="AA36" s="1172" t="s">
        <v>520</v>
      </c>
      <c r="AB36" s="1172"/>
      <c r="AC36" s="1172"/>
      <c r="AD36" s="1172"/>
      <c r="AE36" s="1172"/>
      <c r="AF36" s="1172"/>
      <c r="AG36" s="1172"/>
      <c r="AH36" s="255"/>
    </row>
    <row r="37" spans="2:34" s="11" customFormat="1" ht="20.100000000000001" customHeight="1" x14ac:dyDescent="0.4">
      <c r="B37" s="256"/>
      <c r="C37" s="885"/>
      <c r="D37" s="1171"/>
      <c r="E37" s="1171"/>
      <c r="F37" s="1171"/>
      <c r="G37" s="1171"/>
      <c r="H37" s="1171"/>
      <c r="I37" s="1171"/>
      <c r="J37" s="1171"/>
      <c r="K37" s="1171"/>
      <c r="L37" s="1171"/>
      <c r="M37" s="1171"/>
      <c r="N37" s="1171"/>
      <c r="O37" s="1171"/>
      <c r="P37" s="1171"/>
      <c r="Q37" s="1171"/>
      <c r="R37" s="1171"/>
      <c r="S37" s="1171"/>
      <c r="T37" s="1171"/>
      <c r="U37" s="1171"/>
      <c r="V37" s="1171"/>
      <c r="W37" s="1171"/>
      <c r="X37" s="1171"/>
      <c r="Y37" s="1171"/>
      <c r="Z37" s="1171"/>
      <c r="AA37" s="206"/>
      <c r="AB37" s="250"/>
      <c r="AC37" s="250"/>
      <c r="AD37" s="250"/>
      <c r="AE37" s="250"/>
      <c r="AF37" s="250"/>
      <c r="AG37" s="257"/>
      <c r="AH37" s="255"/>
    </row>
    <row r="38" spans="2:34" s="11" customFormat="1" ht="9" customHeight="1" x14ac:dyDescent="0.4">
      <c r="B38" s="15"/>
      <c r="C38" s="229"/>
      <c r="D38" s="229"/>
      <c r="E38" s="229"/>
      <c r="F38" s="229"/>
      <c r="G38" s="229"/>
      <c r="H38" s="229"/>
      <c r="I38" s="229"/>
      <c r="J38" s="229"/>
      <c r="K38" s="229"/>
      <c r="L38" s="229"/>
      <c r="M38" s="229"/>
      <c r="N38" s="229"/>
      <c r="O38" s="229"/>
      <c r="P38" s="229"/>
      <c r="Q38" s="229"/>
      <c r="R38" s="229"/>
      <c r="S38" s="229"/>
      <c r="T38" s="229"/>
      <c r="U38" s="229"/>
      <c r="V38" s="229"/>
      <c r="W38" s="229"/>
      <c r="X38" s="229"/>
      <c r="Y38" s="229"/>
      <c r="Z38" s="229"/>
      <c r="AA38" s="212"/>
      <c r="AB38" s="212"/>
      <c r="AC38" s="212"/>
      <c r="AD38" s="212"/>
      <c r="AE38" s="212"/>
      <c r="AF38" s="212"/>
      <c r="AG38" s="207"/>
      <c r="AH38" s="208"/>
    </row>
    <row r="39" spans="2:34" s="11" customFormat="1" ht="20.100000000000001" customHeight="1" x14ac:dyDescent="0.15">
      <c r="B39" s="15"/>
      <c r="C39" s="912" t="s">
        <v>523</v>
      </c>
      <c r="D39" s="1116"/>
      <c r="E39" s="1116"/>
      <c r="F39" s="1116"/>
      <c r="G39" s="1116"/>
      <c r="H39" s="1116"/>
      <c r="I39" s="1116"/>
      <c r="J39" s="1116"/>
      <c r="K39" s="1116"/>
      <c r="L39" s="1116"/>
      <c r="M39" s="191" t="s">
        <v>10</v>
      </c>
      <c r="N39" s="11" t="s">
        <v>524</v>
      </c>
      <c r="Q39" s="14"/>
      <c r="R39" s="14"/>
      <c r="S39" s="14"/>
      <c r="T39" s="14"/>
      <c r="U39" s="14"/>
      <c r="V39" s="14"/>
      <c r="W39" s="17" t="s">
        <v>10</v>
      </c>
      <c r="X39" s="11" t="s">
        <v>525</v>
      </c>
      <c r="Y39" s="180"/>
      <c r="Z39" s="180"/>
      <c r="AA39" s="14"/>
      <c r="AB39" s="14"/>
      <c r="AC39" s="14"/>
      <c r="AD39" s="14"/>
      <c r="AE39" s="14"/>
      <c r="AF39" s="14"/>
      <c r="AG39" s="176"/>
      <c r="AH39" s="255"/>
    </row>
    <row r="40" spans="2:34" s="11" customFormat="1" ht="20.100000000000001" customHeight="1" x14ac:dyDescent="0.15">
      <c r="B40" s="15"/>
      <c r="C40" s="1144"/>
      <c r="D40" s="1145"/>
      <c r="E40" s="1145"/>
      <c r="F40" s="1145"/>
      <c r="G40" s="1145"/>
      <c r="H40" s="1145"/>
      <c r="I40" s="1145"/>
      <c r="J40" s="1145"/>
      <c r="K40" s="1145"/>
      <c r="L40" s="1145"/>
      <c r="M40" s="202" t="s">
        <v>10</v>
      </c>
      <c r="N40" s="200" t="s">
        <v>526</v>
      </c>
      <c r="O40" s="200"/>
      <c r="P40" s="200"/>
      <c r="Q40" s="211"/>
      <c r="R40" s="211"/>
      <c r="S40" s="211"/>
      <c r="T40" s="211"/>
      <c r="U40" s="211"/>
      <c r="V40" s="211"/>
      <c r="W40" s="211"/>
      <c r="X40" s="211"/>
      <c r="Y40" s="203"/>
      <c r="Z40" s="200"/>
      <c r="AA40" s="211"/>
      <c r="AB40" s="253"/>
      <c r="AC40" s="253"/>
      <c r="AD40" s="253"/>
      <c r="AE40" s="253"/>
      <c r="AF40" s="253"/>
      <c r="AG40" s="211"/>
      <c r="AH40" s="255"/>
    </row>
    <row r="41" spans="2:34" s="11" customFormat="1" ht="9" customHeight="1" x14ac:dyDescent="0.4">
      <c r="B41" s="15"/>
      <c r="C41" s="231"/>
      <c r="D41" s="231"/>
      <c r="E41" s="231"/>
      <c r="F41" s="231"/>
      <c r="G41" s="231"/>
      <c r="H41" s="231"/>
      <c r="I41" s="231"/>
      <c r="J41" s="231"/>
      <c r="K41" s="231"/>
      <c r="L41" s="231"/>
      <c r="M41" s="17"/>
      <c r="Q41" s="14"/>
      <c r="R41" s="14"/>
      <c r="S41" s="14"/>
      <c r="T41" s="14"/>
      <c r="U41" s="14"/>
      <c r="V41" s="14"/>
      <c r="W41" s="14"/>
      <c r="X41" s="14"/>
      <c r="Y41" s="17"/>
      <c r="AA41" s="14"/>
      <c r="AB41" s="14"/>
      <c r="AC41" s="14"/>
      <c r="AD41" s="14"/>
      <c r="AE41" s="14"/>
      <c r="AF41" s="14"/>
      <c r="AG41" s="14"/>
      <c r="AH41" s="208"/>
    </row>
    <row r="42" spans="2:34" s="11" customFormat="1" ht="20.100000000000001" customHeight="1" x14ac:dyDescent="0.4">
      <c r="B42" s="244"/>
      <c r="C42" s="1171" t="s">
        <v>533</v>
      </c>
      <c r="D42" s="1171"/>
      <c r="E42" s="1171"/>
      <c r="F42" s="1171"/>
      <c r="G42" s="1171"/>
      <c r="H42" s="1171"/>
      <c r="I42" s="1171"/>
      <c r="J42" s="1171"/>
      <c r="K42" s="1182"/>
      <c r="L42" s="1183"/>
      <c r="M42" s="1183"/>
      <c r="N42" s="1183"/>
      <c r="O42" s="1183"/>
      <c r="P42" s="1183"/>
      <c r="Q42" s="1183"/>
      <c r="R42" s="258" t="s">
        <v>72</v>
      </c>
      <c r="S42" s="1183"/>
      <c r="T42" s="1183"/>
      <c r="U42" s="1183"/>
      <c r="V42" s="1183"/>
      <c r="W42" s="1183"/>
      <c r="X42" s="1183"/>
      <c r="Y42" s="1183"/>
      <c r="Z42" s="258" t="s">
        <v>530</v>
      </c>
      <c r="AA42" s="1183"/>
      <c r="AB42" s="1183"/>
      <c r="AC42" s="1183"/>
      <c r="AD42" s="1183"/>
      <c r="AE42" s="1183"/>
      <c r="AF42" s="1183"/>
      <c r="AG42" s="259" t="s">
        <v>183</v>
      </c>
      <c r="AH42" s="260"/>
    </row>
    <row r="43" spans="2:34" s="11" customFormat="1" ht="10.5" customHeight="1" x14ac:dyDescent="0.4">
      <c r="B43" s="261"/>
      <c r="C43" s="229"/>
      <c r="D43" s="229"/>
      <c r="E43" s="229"/>
      <c r="F43" s="229"/>
      <c r="G43" s="229"/>
      <c r="H43" s="229"/>
      <c r="I43" s="229"/>
      <c r="J43" s="229"/>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3"/>
    </row>
    <row r="44" spans="2:34" s="11" customFormat="1" ht="6" customHeight="1" x14ac:dyDescent="0.4">
      <c r="B44" s="231"/>
      <c r="C44" s="231"/>
      <c r="D44" s="231"/>
      <c r="E44" s="231"/>
      <c r="F44" s="231"/>
      <c r="X44" s="219"/>
      <c r="Y44" s="219"/>
    </row>
    <row r="45" spans="2:34" s="11" customFormat="1" x14ac:dyDescent="0.4">
      <c r="B45" s="1184" t="s">
        <v>534</v>
      </c>
      <c r="C45" s="1184"/>
      <c r="D45" s="232" t="s">
        <v>535</v>
      </c>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row>
    <row r="46" spans="2:34" s="11" customFormat="1" ht="13.5" customHeight="1" x14ac:dyDescent="0.4">
      <c r="B46" s="1184" t="s">
        <v>536</v>
      </c>
      <c r="C46" s="1184"/>
      <c r="D46" s="1185" t="s">
        <v>537</v>
      </c>
      <c r="E46" s="1185"/>
      <c r="F46" s="1185"/>
      <c r="G46" s="1185"/>
      <c r="H46" s="1185"/>
      <c r="I46" s="1185"/>
      <c r="J46" s="1185"/>
      <c r="K46" s="1185"/>
      <c r="L46" s="1185"/>
      <c r="M46" s="1185"/>
      <c r="N46" s="1185"/>
      <c r="O46" s="1185"/>
      <c r="P46" s="1185"/>
      <c r="Q46" s="1185"/>
      <c r="R46" s="1185"/>
      <c r="S46" s="1185"/>
      <c r="T46" s="1185"/>
      <c r="U46" s="1185"/>
      <c r="V46" s="1185"/>
      <c r="W46" s="1185"/>
      <c r="X46" s="1185"/>
      <c r="Y46" s="1185"/>
      <c r="Z46" s="1185"/>
      <c r="AA46" s="1185"/>
      <c r="AB46" s="1185"/>
      <c r="AC46" s="1185"/>
      <c r="AD46" s="1185"/>
      <c r="AE46" s="1185"/>
      <c r="AF46" s="1185"/>
      <c r="AG46" s="1185"/>
      <c r="AH46" s="1185"/>
    </row>
    <row r="47" spans="2:34" s="11" customFormat="1" ht="13.5" customHeight="1" x14ac:dyDescent="0.4">
      <c r="B47" s="265"/>
      <c r="C47" s="265"/>
      <c r="D47" s="1185"/>
      <c r="E47" s="1185"/>
      <c r="F47" s="1185"/>
      <c r="G47" s="1185"/>
      <c r="H47" s="1185"/>
      <c r="I47" s="1185"/>
      <c r="J47" s="1185"/>
      <c r="K47" s="1185"/>
      <c r="L47" s="1185"/>
      <c r="M47" s="1185"/>
      <c r="N47" s="1185"/>
      <c r="O47" s="1185"/>
      <c r="P47" s="1185"/>
      <c r="Q47" s="1185"/>
      <c r="R47" s="1185"/>
      <c r="S47" s="1185"/>
      <c r="T47" s="1185"/>
      <c r="U47" s="1185"/>
      <c r="V47" s="1185"/>
      <c r="W47" s="1185"/>
      <c r="X47" s="1185"/>
      <c r="Y47" s="1185"/>
      <c r="Z47" s="1185"/>
      <c r="AA47" s="1185"/>
      <c r="AB47" s="1185"/>
      <c r="AC47" s="1185"/>
      <c r="AD47" s="1185"/>
      <c r="AE47" s="1185"/>
      <c r="AF47" s="1185"/>
      <c r="AG47" s="1185"/>
      <c r="AH47" s="1185"/>
    </row>
    <row r="48" spans="2:34" s="11" customFormat="1" x14ac:dyDescent="0.4">
      <c r="B48" s="1184" t="s">
        <v>538</v>
      </c>
      <c r="C48" s="1184"/>
      <c r="D48" s="266" t="s">
        <v>539</v>
      </c>
      <c r="E48" s="267"/>
      <c r="F48" s="267"/>
      <c r="G48" s="267"/>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row>
    <row r="49" spans="1:37" ht="13.5" customHeight="1" x14ac:dyDescent="0.15">
      <c r="B49" s="1184" t="s">
        <v>540</v>
      </c>
      <c r="C49" s="1184"/>
      <c r="D49" s="1185" t="s">
        <v>541</v>
      </c>
      <c r="E49" s="1185"/>
      <c r="F49" s="1185"/>
      <c r="G49" s="1185"/>
      <c r="H49" s="1185"/>
      <c r="I49" s="1185"/>
      <c r="J49" s="1185"/>
      <c r="K49" s="1185"/>
      <c r="L49" s="1185"/>
      <c r="M49" s="1185"/>
      <c r="N49" s="1185"/>
      <c r="O49" s="1185"/>
      <c r="P49" s="1185"/>
      <c r="Q49" s="1185"/>
      <c r="R49" s="1185"/>
      <c r="S49" s="1185"/>
      <c r="T49" s="1185"/>
      <c r="U49" s="1185"/>
      <c r="V49" s="1185"/>
      <c r="W49" s="1185"/>
      <c r="X49" s="1185"/>
      <c r="Y49" s="1185"/>
      <c r="Z49" s="1185"/>
      <c r="AA49" s="1185"/>
      <c r="AB49" s="1185"/>
      <c r="AC49" s="1185"/>
      <c r="AD49" s="1185"/>
      <c r="AE49" s="1185"/>
      <c r="AF49" s="1185"/>
      <c r="AG49" s="1185"/>
      <c r="AH49" s="1185"/>
    </row>
    <row r="50" spans="1:37" s="29" customFormat="1" ht="25.15" customHeight="1" x14ac:dyDescent="0.15">
      <c r="B50" s="17"/>
      <c r="C50" s="14"/>
      <c r="D50" s="1185"/>
      <c r="E50" s="1185"/>
      <c r="F50" s="1185"/>
      <c r="G50" s="1185"/>
      <c r="H50" s="1185"/>
      <c r="I50" s="1185"/>
      <c r="J50" s="1185"/>
      <c r="K50" s="1185"/>
      <c r="L50" s="1185"/>
      <c r="M50" s="1185"/>
      <c r="N50" s="1185"/>
      <c r="O50" s="1185"/>
      <c r="P50" s="1185"/>
      <c r="Q50" s="1185"/>
      <c r="R50" s="1185"/>
      <c r="S50" s="1185"/>
      <c r="T50" s="1185"/>
      <c r="U50" s="1185"/>
      <c r="V50" s="1185"/>
      <c r="W50" s="1185"/>
      <c r="X50" s="1185"/>
      <c r="Y50" s="1185"/>
      <c r="Z50" s="1185"/>
      <c r="AA50" s="1185"/>
      <c r="AB50" s="1185"/>
      <c r="AC50" s="1185"/>
      <c r="AD50" s="1185"/>
      <c r="AE50" s="1185"/>
      <c r="AF50" s="1185"/>
      <c r="AG50" s="1185"/>
      <c r="AH50" s="1185"/>
    </row>
    <row r="51" spans="1:37" s="29" customFormat="1" ht="13.5" customHeight="1" x14ac:dyDescent="0.15">
      <c r="A51" s="180"/>
      <c r="B51" s="268" t="s">
        <v>542</v>
      </c>
      <c r="C51" s="268"/>
      <c r="D51" s="1181" t="s">
        <v>543</v>
      </c>
      <c r="E51" s="1181"/>
      <c r="F51" s="1181"/>
      <c r="G51" s="1181"/>
      <c r="H51" s="1181"/>
      <c r="I51" s="1181"/>
      <c r="J51" s="1181"/>
      <c r="K51" s="1181"/>
      <c r="L51" s="1181"/>
      <c r="M51" s="1181"/>
      <c r="N51" s="1181"/>
      <c r="O51" s="1181"/>
      <c r="P51" s="1181"/>
      <c r="Q51" s="1181"/>
      <c r="R51" s="1181"/>
      <c r="S51" s="1181"/>
      <c r="T51" s="1181"/>
      <c r="U51" s="1181"/>
      <c r="V51" s="1181"/>
      <c r="W51" s="1181"/>
      <c r="X51" s="1181"/>
      <c r="Y51" s="1181"/>
      <c r="Z51" s="1181"/>
      <c r="AA51" s="1181"/>
      <c r="AB51" s="1181"/>
      <c r="AC51" s="1181"/>
      <c r="AD51" s="1181"/>
      <c r="AE51" s="1181"/>
      <c r="AF51" s="1181"/>
      <c r="AG51" s="1181"/>
      <c r="AH51" s="1181"/>
      <c r="AI51" s="180"/>
      <c r="AJ51" s="180"/>
      <c r="AK51" s="180"/>
    </row>
    <row r="52" spans="1:37" s="29" customFormat="1" x14ac:dyDescent="0.15">
      <c r="A52" s="180"/>
      <c r="B52" s="180"/>
      <c r="C52" s="180"/>
      <c r="D52" s="180"/>
      <c r="E52" s="180"/>
      <c r="F52" s="180"/>
      <c r="G52" s="180"/>
      <c r="H52" s="180"/>
      <c r="I52" s="180"/>
      <c r="J52" s="180"/>
      <c r="K52" s="180"/>
      <c r="L52" s="180"/>
      <c r="M52" s="180"/>
      <c r="N52" s="180"/>
      <c r="O52" s="180"/>
      <c r="P52" s="180"/>
      <c r="Q52" s="180"/>
      <c r="R52" s="180"/>
      <c r="S52" s="180"/>
      <c r="T52" s="180"/>
      <c r="U52" s="180"/>
      <c r="V52" s="180"/>
      <c r="W52" s="180"/>
      <c r="X52" s="180"/>
      <c r="Y52" s="180"/>
      <c r="Z52" s="180"/>
      <c r="AA52" s="180"/>
      <c r="AB52" s="180"/>
      <c r="AC52" s="180"/>
      <c r="AD52" s="180"/>
      <c r="AE52" s="180"/>
      <c r="AF52" s="180"/>
      <c r="AG52" s="180"/>
      <c r="AH52" s="180"/>
      <c r="AI52" s="180"/>
      <c r="AJ52" s="180"/>
      <c r="AK52" s="180"/>
    </row>
    <row r="53" spans="1:37" s="29" customFormat="1" x14ac:dyDescent="0.15">
      <c r="A53" s="180"/>
      <c r="B53" s="180"/>
      <c r="C53" s="180"/>
      <c r="D53" s="180"/>
      <c r="E53" s="180"/>
      <c r="F53" s="180"/>
      <c r="G53" s="180"/>
      <c r="H53" s="180"/>
      <c r="I53" s="180"/>
      <c r="J53" s="180"/>
      <c r="K53" s="180"/>
      <c r="L53" s="180"/>
      <c r="M53" s="180"/>
      <c r="N53" s="180"/>
      <c r="O53" s="180"/>
      <c r="P53" s="180"/>
      <c r="Q53" s="180"/>
      <c r="R53" s="180"/>
      <c r="S53" s="180"/>
      <c r="T53" s="180"/>
      <c r="U53" s="180"/>
      <c r="V53" s="180"/>
      <c r="W53" s="180"/>
      <c r="X53" s="180"/>
      <c r="Y53" s="180"/>
      <c r="Z53" s="180"/>
      <c r="AA53" s="180"/>
      <c r="AB53" s="180"/>
      <c r="AC53" s="180"/>
      <c r="AD53" s="180"/>
      <c r="AE53" s="180"/>
      <c r="AF53" s="180"/>
      <c r="AG53" s="180"/>
      <c r="AH53" s="180"/>
      <c r="AI53" s="180"/>
      <c r="AJ53" s="180"/>
      <c r="AK53" s="180"/>
    </row>
    <row r="54" spans="1:37" s="29" customFormat="1" x14ac:dyDescent="0.15">
      <c r="A54" s="180"/>
      <c r="B54" s="180"/>
      <c r="C54" s="180"/>
      <c r="D54" s="180"/>
      <c r="E54" s="180"/>
      <c r="F54" s="180"/>
      <c r="G54" s="180"/>
      <c r="H54" s="180"/>
      <c r="I54" s="180"/>
      <c r="J54" s="180"/>
      <c r="K54" s="180"/>
      <c r="L54" s="180"/>
      <c r="M54" s="180"/>
      <c r="N54" s="180"/>
      <c r="O54" s="180"/>
      <c r="P54" s="180"/>
      <c r="Q54" s="180"/>
      <c r="R54" s="180"/>
      <c r="S54" s="180"/>
      <c r="T54" s="180"/>
      <c r="U54" s="180"/>
      <c r="V54" s="180"/>
      <c r="W54" s="180"/>
      <c r="X54" s="180"/>
      <c r="Y54" s="180"/>
      <c r="Z54" s="180"/>
      <c r="AA54" s="180"/>
      <c r="AB54" s="180"/>
      <c r="AC54" s="180"/>
      <c r="AD54" s="180"/>
      <c r="AE54" s="180"/>
      <c r="AF54" s="180"/>
      <c r="AG54" s="180"/>
      <c r="AH54" s="180"/>
      <c r="AI54" s="180"/>
      <c r="AJ54" s="180"/>
      <c r="AK54" s="180"/>
    </row>
    <row r="122" spans="3:7" x14ac:dyDescent="0.15">
      <c r="C122" s="48"/>
      <c r="D122" s="48"/>
      <c r="E122" s="48"/>
      <c r="F122" s="48"/>
      <c r="G122" s="48"/>
    </row>
    <row r="123" spans="3:7" x14ac:dyDescent="0.15">
      <c r="C123" s="123"/>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3"/>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workbookViewId="0">
      <selection activeCell="F61" sqref="F61"/>
    </sheetView>
  </sheetViews>
  <sheetFormatPr defaultColWidth="4" defaultRowHeight="13.5" x14ac:dyDescent="0.4"/>
  <cols>
    <col min="1" max="1" width="2.875" style="11" customWidth="1"/>
    <col min="2" max="2" width="2.375" style="11" customWidth="1"/>
    <col min="3" max="3" width="3.5" style="11" customWidth="1"/>
    <col min="4" max="15" width="3.625" style="11" customWidth="1"/>
    <col min="16" max="16" width="1.5" style="11" customWidth="1"/>
    <col min="17" max="18" width="3.625" style="11" customWidth="1"/>
    <col min="19" max="19" width="2.75" style="11" customWidth="1"/>
    <col min="20" max="25" width="3.625" style="11" customWidth="1"/>
    <col min="26" max="26" width="9.5" style="11" customWidth="1"/>
    <col min="27" max="30" width="3.625" style="11" customWidth="1"/>
    <col min="31" max="31" width="6.625" style="11" customWidth="1"/>
    <col min="32" max="16384" width="4" style="11"/>
  </cols>
  <sheetData>
    <row r="2" spans="2:31" x14ac:dyDescent="0.4">
      <c r="B2" s="11" t="s">
        <v>544</v>
      </c>
    </row>
    <row r="3" spans="2:31" x14ac:dyDescent="0.4">
      <c r="U3" s="14"/>
      <c r="X3" s="16" t="s">
        <v>71</v>
      </c>
      <c r="Y3" s="889"/>
      <c r="Z3" s="889"/>
      <c r="AA3" s="16" t="s">
        <v>72</v>
      </c>
      <c r="AB3" s="17"/>
      <c r="AC3" s="16" t="s">
        <v>182</v>
      </c>
      <c r="AD3" s="17"/>
      <c r="AE3" s="16" t="s">
        <v>183</v>
      </c>
    </row>
    <row r="4" spans="2:31" x14ac:dyDescent="0.4">
      <c r="T4" s="167"/>
      <c r="U4" s="167"/>
      <c r="V4" s="167"/>
    </row>
    <row r="5" spans="2:31" x14ac:dyDescent="0.4">
      <c r="B5" s="889" t="s">
        <v>545</v>
      </c>
      <c r="C5" s="889"/>
      <c r="D5" s="889"/>
      <c r="E5" s="889"/>
      <c r="F5" s="889"/>
      <c r="G5" s="889"/>
      <c r="H5" s="889"/>
      <c r="I5" s="889"/>
      <c r="J5" s="889"/>
      <c r="K5" s="889"/>
      <c r="L5" s="889"/>
      <c r="M5" s="889"/>
      <c r="N5" s="889"/>
      <c r="O5" s="889"/>
      <c r="P5" s="889"/>
      <c r="Q5" s="889"/>
      <c r="R5" s="889"/>
      <c r="S5" s="889"/>
      <c r="T5" s="889"/>
      <c r="U5" s="889"/>
      <c r="V5" s="889"/>
      <c r="W5" s="889"/>
      <c r="X5" s="889"/>
      <c r="Y5" s="889"/>
      <c r="Z5" s="889"/>
      <c r="AA5" s="889"/>
      <c r="AB5" s="889"/>
      <c r="AC5" s="889"/>
      <c r="AD5" s="889"/>
      <c r="AE5" s="889"/>
    </row>
    <row r="7" spans="2:31" ht="23.25" customHeight="1" x14ac:dyDescent="0.4">
      <c r="B7" s="168" t="s">
        <v>331</v>
      </c>
      <c r="C7" s="168"/>
      <c r="D7" s="168"/>
      <c r="E7" s="168"/>
      <c r="F7" s="886"/>
      <c r="G7" s="887"/>
      <c r="H7" s="887"/>
      <c r="I7" s="887"/>
      <c r="J7" s="887"/>
      <c r="K7" s="887"/>
      <c r="L7" s="887"/>
      <c r="M7" s="887"/>
      <c r="N7" s="887"/>
      <c r="O7" s="887"/>
      <c r="P7" s="887"/>
      <c r="Q7" s="887"/>
      <c r="R7" s="887"/>
      <c r="S7" s="887"/>
      <c r="T7" s="887"/>
      <c r="U7" s="887"/>
      <c r="V7" s="887"/>
      <c r="W7" s="887"/>
      <c r="X7" s="887"/>
      <c r="Y7" s="887"/>
      <c r="Z7" s="887"/>
      <c r="AA7" s="887"/>
      <c r="AB7" s="887"/>
      <c r="AC7" s="887"/>
      <c r="AD7" s="887"/>
      <c r="AE7" s="888"/>
    </row>
    <row r="8" spans="2:31" ht="23.25" customHeight="1" x14ac:dyDescent="0.4">
      <c r="B8" s="168" t="s">
        <v>332</v>
      </c>
      <c r="C8" s="168"/>
      <c r="D8" s="168"/>
      <c r="E8" s="168"/>
      <c r="F8" s="169" t="s">
        <v>10</v>
      </c>
      <c r="G8" s="170" t="s">
        <v>333</v>
      </c>
      <c r="H8" s="170"/>
      <c r="I8" s="170"/>
      <c r="J8" s="170"/>
      <c r="K8" s="171" t="s">
        <v>10</v>
      </c>
      <c r="L8" s="170" t="s">
        <v>334</v>
      </c>
      <c r="M8" s="170"/>
      <c r="N8" s="170"/>
      <c r="O8" s="170"/>
      <c r="P8" s="170"/>
      <c r="Q8" s="171" t="s">
        <v>10</v>
      </c>
      <c r="R8" s="170" t="s">
        <v>335</v>
      </c>
      <c r="S8" s="170"/>
      <c r="T8" s="170"/>
      <c r="U8" s="170"/>
      <c r="V8" s="170"/>
      <c r="W8" s="170"/>
      <c r="X8" s="170"/>
      <c r="Y8" s="170"/>
      <c r="Z8" s="170"/>
      <c r="AA8" s="170"/>
      <c r="AB8" s="170"/>
      <c r="AC8" s="170"/>
      <c r="AD8" s="172"/>
      <c r="AE8" s="173"/>
    </row>
    <row r="9" spans="2:31" ht="24.95" customHeight="1" x14ac:dyDescent="0.4">
      <c r="B9" s="1117" t="s">
        <v>336</v>
      </c>
      <c r="C9" s="1118"/>
      <c r="D9" s="1118"/>
      <c r="E9" s="1119"/>
      <c r="F9" s="17" t="s">
        <v>10</v>
      </c>
      <c r="G9" s="179" t="s">
        <v>546</v>
      </c>
      <c r="H9" s="14"/>
      <c r="I9" s="14"/>
      <c r="J9" s="14"/>
      <c r="K9" s="14"/>
      <c r="L9" s="14"/>
      <c r="M9" s="14"/>
      <c r="N9" s="14"/>
      <c r="O9" s="14"/>
      <c r="Q9" s="174"/>
      <c r="R9" s="175" t="s">
        <v>10</v>
      </c>
      <c r="S9" s="14" t="s">
        <v>547</v>
      </c>
      <c r="T9" s="14"/>
      <c r="U9" s="14"/>
      <c r="V9" s="14"/>
      <c r="W9" s="176"/>
      <c r="X9" s="176"/>
      <c r="Y9" s="176"/>
      <c r="Z9" s="176"/>
      <c r="AA9" s="176"/>
      <c r="AB9" s="176"/>
      <c r="AC9" s="176"/>
      <c r="AD9" s="174"/>
      <c r="AE9" s="177"/>
    </row>
    <row r="10" spans="2:31" ht="24.95" customHeight="1" x14ac:dyDescent="0.4">
      <c r="B10" s="1120"/>
      <c r="C10" s="889"/>
      <c r="D10" s="889"/>
      <c r="E10" s="1121"/>
      <c r="F10" s="17" t="s">
        <v>10</v>
      </c>
      <c r="G10" s="179" t="s">
        <v>548</v>
      </c>
      <c r="H10" s="14"/>
      <c r="I10" s="14"/>
      <c r="J10" s="14"/>
      <c r="K10" s="14"/>
      <c r="L10" s="14"/>
      <c r="M10" s="14"/>
      <c r="N10" s="14"/>
      <c r="O10" s="14"/>
      <c r="R10" s="17" t="s">
        <v>10</v>
      </c>
      <c r="S10" s="14" t="s">
        <v>549</v>
      </c>
      <c r="T10" s="14"/>
      <c r="U10" s="14"/>
      <c r="V10" s="14"/>
      <c r="W10" s="14"/>
      <c r="X10" s="14"/>
      <c r="Y10" s="14"/>
      <c r="Z10" s="14"/>
      <c r="AA10" s="14"/>
      <c r="AB10" s="14"/>
      <c r="AC10" s="14"/>
      <c r="AE10" s="178"/>
    </row>
    <row r="11" spans="2:31" ht="24.95" customHeight="1" x14ac:dyDescent="0.4">
      <c r="B11" s="944"/>
      <c r="C11" s="945"/>
      <c r="D11" s="945"/>
      <c r="E11" s="946"/>
      <c r="F11" s="17" t="s">
        <v>10</v>
      </c>
      <c r="G11" s="14" t="s">
        <v>550</v>
      </c>
      <c r="H11" s="14"/>
      <c r="I11" s="14"/>
      <c r="J11" s="14"/>
      <c r="K11" s="14"/>
      <c r="L11" s="14"/>
      <c r="M11" s="14"/>
      <c r="N11" s="14"/>
      <c r="O11" s="14"/>
      <c r="R11" s="17"/>
      <c r="S11" s="14"/>
      <c r="T11" s="14"/>
      <c r="U11" s="14"/>
      <c r="V11" s="14"/>
      <c r="W11" s="14"/>
      <c r="X11" s="14"/>
      <c r="Y11" s="14"/>
      <c r="Z11" s="14"/>
      <c r="AA11" s="14"/>
      <c r="AB11" s="14"/>
      <c r="AC11" s="14"/>
      <c r="AE11" s="178"/>
    </row>
    <row r="12" spans="2:31" ht="30.75" customHeight="1" x14ac:dyDescent="0.4">
      <c r="B12" s="168" t="s">
        <v>346</v>
      </c>
      <c r="C12" s="168"/>
      <c r="D12" s="168"/>
      <c r="E12" s="168"/>
      <c r="F12" s="169" t="s">
        <v>10</v>
      </c>
      <c r="G12" s="170" t="s">
        <v>551</v>
      </c>
      <c r="H12" s="182"/>
      <c r="I12" s="182"/>
      <c r="J12" s="182"/>
      <c r="K12" s="182"/>
      <c r="L12" s="182"/>
      <c r="M12" s="182"/>
      <c r="N12" s="182"/>
      <c r="O12" s="182"/>
      <c r="P12" s="182"/>
      <c r="Q12" s="172"/>
      <c r="R12" s="171" t="s">
        <v>10</v>
      </c>
      <c r="S12" s="170" t="s">
        <v>552</v>
      </c>
      <c r="T12" s="182"/>
      <c r="U12" s="182"/>
      <c r="V12" s="182"/>
      <c r="W12" s="182"/>
      <c r="X12" s="182"/>
      <c r="Y12" s="182"/>
      <c r="Z12" s="182"/>
      <c r="AA12" s="182"/>
      <c r="AB12" s="182"/>
      <c r="AC12" s="182"/>
      <c r="AD12" s="172"/>
      <c r="AE12" s="173"/>
    </row>
    <row r="14" spans="2:31" x14ac:dyDescent="0.4">
      <c r="B14" s="183"/>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3"/>
      <c r="AA14" s="169"/>
      <c r="AB14" s="171" t="s">
        <v>349</v>
      </c>
      <c r="AC14" s="171" t="s">
        <v>350</v>
      </c>
      <c r="AD14" s="171" t="s">
        <v>351</v>
      </c>
      <c r="AE14" s="173"/>
    </row>
    <row r="15" spans="2:31" x14ac:dyDescent="0.4">
      <c r="B15" s="184" t="s">
        <v>553</v>
      </c>
      <c r="C15" s="174"/>
      <c r="D15" s="174"/>
      <c r="E15" s="174"/>
      <c r="F15" s="174"/>
      <c r="G15" s="174"/>
      <c r="H15" s="174"/>
      <c r="I15" s="174"/>
      <c r="J15" s="174"/>
      <c r="K15" s="174"/>
      <c r="L15" s="174"/>
      <c r="M15" s="174"/>
      <c r="N15" s="174"/>
      <c r="O15" s="174"/>
      <c r="P15" s="174"/>
      <c r="Q15" s="174"/>
      <c r="R15" s="174"/>
      <c r="S15" s="174"/>
      <c r="T15" s="174"/>
      <c r="U15" s="174"/>
      <c r="V15" s="174"/>
      <c r="W15" s="174"/>
      <c r="X15" s="174"/>
      <c r="Y15" s="174"/>
      <c r="Z15" s="185"/>
      <c r="AA15" s="186"/>
      <c r="AB15" s="175"/>
      <c r="AC15" s="175"/>
      <c r="AD15" s="174"/>
      <c r="AE15" s="177"/>
    </row>
    <row r="16" spans="2:31" x14ac:dyDescent="0.4">
      <c r="B16" s="40"/>
      <c r="C16" s="187" t="s">
        <v>353</v>
      </c>
      <c r="D16" s="11" t="s">
        <v>554</v>
      </c>
      <c r="Z16" s="188"/>
      <c r="AA16" s="189"/>
      <c r="AB16" s="17" t="s">
        <v>10</v>
      </c>
      <c r="AC16" s="17" t="s">
        <v>350</v>
      </c>
      <c r="AD16" s="17" t="s">
        <v>10</v>
      </c>
      <c r="AE16" s="178"/>
    </row>
    <row r="17" spans="2:31" x14ac:dyDescent="0.4">
      <c r="B17" s="40"/>
      <c r="D17" s="11" t="s">
        <v>355</v>
      </c>
      <c r="Z17" s="190"/>
      <c r="AA17" s="191"/>
      <c r="AB17" s="17"/>
      <c r="AC17" s="17"/>
      <c r="AE17" s="178"/>
    </row>
    <row r="18" spans="2:31" ht="6" customHeight="1" x14ac:dyDescent="0.4">
      <c r="B18" s="40"/>
      <c r="Z18" s="190"/>
      <c r="AA18" s="191"/>
      <c r="AB18" s="17"/>
      <c r="AC18" s="17"/>
      <c r="AE18" s="178"/>
    </row>
    <row r="19" spans="2:31" x14ac:dyDescent="0.4">
      <c r="B19" s="40"/>
      <c r="D19" s="192" t="s">
        <v>356</v>
      </c>
      <c r="E19" s="170"/>
      <c r="F19" s="170"/>
      <c r="G19" s="170"/>
      <c r="H19" s="170"/>
      <c r="I19" s="170"/>
      <c r="J19" s="170"/>
      <c r="K19" s="170"/>
      <c r="L19" s="170"/>
      <c r="M19" s="170"/>
      <c r="N19" s="170"/>
      <c r="O19" s="172"/>
      <c r="P19" s="172"/>
      <c r="Q19" s="172"/>
      <c r="R19" s="172"/>
      <c r="S19" s="170"/>
      <c r="T19" s="170"/>
      <c r="U19" s="886"/>
      <c r="V19" s="887"/>
      <c r="W19" s="887"/>
      <c r="X19" s="172" t="s">
        <v>357</v>
      </c>
      <c r="Y19" s="40"/>
      <c r="Z19" s="190"/>
      <c r="AA19" s="191"/>
      <c r="AB19" s="17"/>
      <c r="AC19" s="17"/>
      <c r="AE19" s="178"/>
    </row>
    <row r="20" spans="2:31" x14ac:dyDescent="0.4">
      <c r="B20" s="40"/>
      <c r="D20" s="192" t="s">
        <v>555</v>
      </c>
      <c r="E20" s="170"/>
      <c r="F20" s="170"/>
      <c r="G20" s="170"/>
      <c r="H20" s="170"/>
      <c r="I20" s="170"/>
      <c r="J20" s="170"/>
      <c r="K20" s="170"/>
      <c r="L20" s="170"/>
      <c r="M20" s="170"/>
      <c r="N20" s="170"/>
      <c r="O20" s="172"/>
      <c r="P20" s="172"/>
      <c r="Q20" s="172"/>
      <c r="R20" s="172"/>
      <c r="S20" s="170"/>
      <c r="T20" s="170"/>
      <c r="U20" s="886"/>
      <c r="V20" s="887"/>
      <c r="W20" s="887"/>
      <c r="X20" s="172" t="s">
        <v>357</v>
      </c>
      <c r="Y20" s="40"/>
      <c r="Z20" s="178"/>
      <c r="AA20" s="191"/>
      <c r="AB20" s="17"/>
      <c r="AC20" s="17"/>
      <c r="AE20" s="178"/>
    </row>
    <row r="21" spans="2:31" x14ac:dyDescent="0.4">
      <c r="B21" s="40"/>
      <c r="D21" s="192" t="s">
        <v>359</v>
      </c>
      <c r="E21" s="170"/>
      <c r="F21" s="170"/>
      <c r="G21" s="170"/>
      <c r="H21" s="170"/>
      <c r="I21" s="170"/>
      <c r="J21" s="170"/>
      <c r="K21" s="170"/>
      <c r="L21" s="170"/>
      <c r="M21" s="170"/>
      <c r="N21" s="170"/>
      <c r="O21" s="172"/>
      <c r="P21" s="172"/>
      <c r="Q21" s="172"/>
      <c r="R21" s="172"/>
      <c r="S21" s="170"/>
      <c r="T21" s="193" t="str">
        <f>(IFERROR(ROUNDDOWN(T20/T19*100,0),""))</f>
        <v/>
      </c>
      <c r="U21" s="1186" t="str">
        <f>(IFERROR(ROUNDDOWN(U20/U19*100,0),""))</f>
        <v/>
      </c>
      <c r="V21" s="1187"/>
      <c r="W21" s="1187"/>
      <c r="X21" s="172" t="s">
        <v>173</v>
      </c>
      <c r="Y21" s="40"/>
      <c r="Z21" s="194"/>
      <c r="AA21" s="191"/>
      <c r="AB21" s="17"/>
      <c r="AC21" s="17"/>
      <c r="AE21" s="178"/>
    </row>
    <row r="22" spans="2:31" x14ac:dyDescent="0.4">
      <c r="B22" s="40"/>
      <c r="D22" s="11" t="s">
        <v>556</v>
      </c>
      <c r="Z22" s="194"/>
      <c r="AA22" s="191"/>
      <c r="AB22" s="17"/>
      <c r="AC22" s="17"/>
      <c r="AE22" s="178"/>
    </row>
    <row r="23" spans="2:31" x14ac:dyDescent="0.4">
      <c r="B23" s="40"/>
      <c r="E23" s="11" t="s">
        <v>557</v>
      </c>
      <c r="Z23" s="194"/>
      <c r="AA23" s="191"/>
      <c r="AB23" s="17"/>
      <c r="AC23" s="17"/>
      <c r="AE23" s="178"/>
    </row>
    <row r="24" spans="2:31" x14ac:dyDescent="0.4">
      <c r="B24" s="40"/>
      <c r="Z24" s="194"/>
      <c r="AA24" s="191"/>
      <c r="AB24" s="17"/>
      <c r="AC24" s="17"/>
      <c r="AE24" s="178"/>
    </row>
    <row r="25" spans="2:31" x14ac:dyDescent="0.4">
      <c r="B25" s="40"/>
      <c r="C25" s="187" t="s">
        <v>362</v>
      </c>
      <c r="D25" s="11" t="s">
        <v>558</v>
      </c>
      <c r="Z25" s="188"/>
      <c r="AA25" s="191"/>
      <c r="AB25" s="17" t="s">
        <v>10</v>
      </c>
      <c r="AC25" s="17" t="s">
        <v>350</v>
      </c>
      <c r="AD25" s="17" t="s">
        <v>10</v>
      </c>
      <c r="AE25" s="178"/>
    </row>
    <row r="26" spans="2:31" x14ac:dyDescent="0.4">
      <c r="B26" s="40"/>
      <c r="C26" s="187"/>
      <c r="D26" s="11" t="s">
        <v>559</v>
      </c>
      <c r="Z26" s="188"/>
      <c r="AA26" s="191"/>
      <c r="AB26" s="17"/>
      <c r="AC26" s="17"/>
      <c r="AD26" s="17"/>
      <c r="AE26" s="178"/>
    </row>
    <row r="27" spans="2:31" x14ac:dyDescent="0.4">
      <c r="B27" s="40"/>
      <c r="C27" s="187"/>
      <c r="D27" s="11" t="s">
        <v>560</v>
      </c>
      <c r="Z27" s="188"/>
      <c r="AA27" s="191"/>
      <c r="AB27" s="17"/>
      <c r="AC27" s="17"/>
      <c r="AD27" s="17"/>
      <c r="AE27" s="178"/>
    </row>
    <row r="28" spans="2:31" x14ac:dyDescent="0.4">
      <c r="B28" s="40"/>
      <c r="C28" s="187"/>
      <c r="D28" s="11" t="s">
        <v>561</v>
      </c>
      <c r="Z28" s="188"/>
      <c r="AA28" s="191"/>
      <c r="AB28" s="17"/>
      <c r="AC28" s="17"/>
      <c r="AD28" s="17"/>
      <c r="AE28" s="178"/>
    </row>
    <row r="29" spans="2:31" ht="6" customHeight="1" x14ac:dyDescent="0.4">
      <c r="B29" s="40"/>
      <c r="Z29" s="194"/>
      <c r="AA29" s="191"/>
      <c r="AB29" s="17"/>
      <c r="AC29" s="17"/>
      <c r="AE29" s="178"/>
    </row>
    <row r="30" spans="2:31" x14ac:dyDescent="0.4">
      <c r="B30" s="40"/>
      <c r="C30" s="187"/>
      <c r="D30" s="269" t="s">
        <v>562</v>
      </c>
      <c r="E30" s="176"/>
      <c r="F30" s="176"/>
      <c r="G30" s="176"/>
      <c r="H30" s="176"/>
      <c r="I30" s="176"/>
      <c r="J30" s="176"/>
      <c r="K30" s="176"/>
      <c r="L30" s="176"/>
      <c r="M30" s="176"/>
      <c r="N30" s="176"/>
      <c r="O30" s="174"/>
      <c r="P30" s="174"/>
      <c r="Q30" s="174"/>
      <c r="R30" s="174"/>
      <c r="S30" s="174"/>
      <c r="T30" s="177"/>
      <c r="U30" s="1117"/>
      <c r="V30" s="1118"/>
      <c r="W30" s="1118"/>
      <c r="X30" s="1119" t="s">
        <v>357</v>
      </c>
      <c r="Z30" s="194"/>
      <c r="AA30" s="191"/>
      <c r="AB30" s="17"/>
      <c r="AC30" s="17"/>
      <c r="AE30" s="178"/>
    </row>
    <row r="31" spans="2:31" x14ac:dyDescent="0.4">
      <c r="B31" s="40"/>
      <c r="C31" s="187"/>
      <c r="D31" s="270" t="s">
        <v>563</v>
      </c>
      <c r="E31" s="14"/>
      <c r="F31" s="14"/>
      <c r="G31" s="14"/>
      <c r="H31" s="14"/>
      <c r="I31" s="14"/>
      <c r="J31" s="14"/>
      <c r="K31" s="14"/>
      <c r="L31" s="14"/>
      <c r="M31" s="14"/>
      <c r="N31" s="14"/>
      <c r="T31" s="178"/>
      <c r="U31" s="1120"/>
      <c r="V31" s="889"/>
      <c r="W31" s="889"/>
      <c r="X31" s="1121"/>
      <c r="Z31" s="194"/>
      <c r="AA31" s="191"/>
      <c r="AB31" s="17"/>
      <c r="AC31" s="17"/>
      <c r="AE31" s="178"/>
    </row>
    <row r="32" spans="2:31" x14ac:dyDescent="0.4">
      <c r="B32" s="40"/>
      <c r="C32" s="187"/>
      <c r="D32" s="270" t="s">
        <v>564</v>
      </c>
      <c r="E32" s="14"/>
      <c r="F32" s="14"/>
      <c r="G32" s="14"/>
      <c r="H32" s="14"/>
      <c r="I32" s="14"/>
      <c r="J32" s="14"/>
      <c r="K32" s="14"/>
      <c r="L32" s="14"/>
      <c r="M32" s="14"/>
      <c r="N32" s="14"/>
      <c r="T32" s="178"/>
      <c r="U32" s="1120"/>
      <c r="V32" s="889"/>
      <c r="W32" s="889"/>
      <c r="X32" s="1121"/>
      <c r="Z32" s="194"/>
      <c r="AA32" s="191"/>
      <c r="AB32" s="17"/>
      <c r="AC32" s="17"/>
      <c r="AE32" s="178"/>
    </row>
    <row r="33" spans="2:35" x14ac:dyDescent="0.4">
      <c r="B33" s="40"/>
      <c r="C33" s="187"/>
      <c r="D33" s="271" t="s">
        <v>565</v>
      </c>
      <c r="E33" s="211"/>
      <c r="F33" s="211"/>
      <c r="G33" s="211"/>
      <c r="H33" s="211"/>
      <c r="I33" s="211"/>
      <c r="J33" s="211"/>
      <c r="K33" s="211"/>
      <c r="L33" s="211"/>
      <c r="M33" s="211"/>
      <c r="N33" s="211"/>
      <c r="O33" s="200"/>
      <c r="P33" s="200"/>
      <c r="Q33" s="200"/>
      <c r="R33" s="200"/>
      <c r="S33" s="200"/>
      <c r="T33" s="201"/>
      <c r="U33" s="944"/>
      <c r="V33" s="945"/>
      <c r="W33" s="945"/>
      <c r="X33" s="946"/>
      <c r="Z33" s="194"/>
      <c r="AA33" s="191"/>
      <c r="AB33" s="17"/>
      <c r="AC33" s="17"/>
      <c r="AE33" s="178"/>
    </row>
    <row r="34" spans="2:35" ht="4.5" customHeight="1" x14ac:dyDescent="0.4">
      <c r="B34" s="40"/>
      <c r="C34" s="187"/>
      <c r="D34" s="14"/>
      <c r="E34" s="14"/>
      <c r="F34" s="14"/>
      <c r="G34" s="14"/>
      <c r="H34" s="14"/>
      <c r="I34" s="14"/>
      <c r="J34" s="14"/>
      <c r="K34" s="14"/>
      <c r="L34" s="14"/>
      <c r="M34" s="14"/>
      <c r="N34" s="14"/>
      <c r="U34" s="17"/>
      <c r="V34" s="17"/>
      <c r="W34" s="17"/>
      <c r="Z34" s="194"/>
      <c r="AA34" s="191"/>
      <c r="AB34" s="17"/>
      <c r="AC34" s="17"/>
      <c r="AE34" s="178"/>
    </row>
    <row r="35" spans="2:35" x14ac:dyDescent="0.4">
      <c r="B35" s="40"/>
      <c r="C35" s="187"/>
      <c r="J35" s="889"/>
      <c r="K35" s="889"/>
      <c r="L35" s="889"/>
      <c r="M35" s="889"/>
      <c r="N35" s="889"/>
      <c r="O35" s="889"/>
      <c r="P35" s="889"/>
      <c r="Q35" s="889"/>
      <c r="R35" s="889"/>
      <c r="S35" s="889"/>
      <c r="T35" s="889"/>
      <c r="U35" s="889"/>
      <c r="V35" s="889"/>
      <c r="Z35" s="190"/>
      <c r="AA35" s="191"/>
      <c r="AB35" s="17"/>
      <c r="AC35" s="17"/>
      <c r="AE35" s="178"/>
    </row>
    <row r="36" spans="2:35" x14ac:dyDescent="0.4">
      <c r="B36" s="40"/>
      <c r="C36" s="187" t="s">
        <v>383</v>
      </c>
      <c r="D36" s="11" t="s">
        <v>566</v>
      </c>
      <c r="Z36" s="188"/>
      <c r="AA36" s="189"/>
      <c r="AB36" s="17" t="s">
        <v>10</v>
      </c>
      <c r="AC36" s="17" t="s">
        <v>350</v>
      </c>
      <c r="AD36" s="17" t="s">
        <v>10</v>
      </c>
      <c r="AE36" s="178"/>
    </row>
    <row r="37" spans="2:35" x14ac:dyDescent="0.4">
      <c r="B37" s="40"/>
      <c r="D37" s="11" t="s">
        <v>567</v>
      </c>
      <c r="E37" s="14"/>
      <c r="F37" s="14"/>
      <c r="G37" s="14"/>
      <c r="H37" s="14"/>
      <c r="I37" s="14"/>
      <c r="J37" s="14"/>
      <c r="K37" s="14"/>
      <c r="L37" s="14"/>
      <c r="M37" s="14"/>
      <c r="N37" s="14"/>
      <c r="O37" s="19"/>
      <c r="P37" s="19"/>
      <c r="Q37" s="19"/>
      <c r="Z37" s="194"/>
      <c r="AA37" s="191"/>
      <c r="AB37" s="17"/>
      <c r="AC37" s="17"/>
      <c r="AE37" s="178"/>
    </row>
    <row r="38" spans="2:35" ht="14.25" customHeight="1" x14ac:dyDescent="0.4">
      <c r="B38" s="40"/>
      <c r="C38" s="187"/>
      <c r="Z38" s="188"/>
      <c r="AA38" s="189"/>
      <c r="AB38" s="17"/>
      <c r="AC38" s="17"/>
      <c r="AD38" s="17"/>
      <c r="AE38" s="178"/>
    </row>
    <row r="39" spans="2:35" ht="14.25" customHeight="1" x14ac:dyDescent="0.4">
      <c r="B39" s="40"/>
      <c r="C39" s="187" t="s">
        <v>568</v>
      </c>
      <c r="D39" s="11" t="s">
        <v>569</v>
      </c>
      <c r="Z39" s="188"/>
      <c r="AA39" s="189"/>
      <c r="AB39" s="17" t="s">
        <v>10</v>
      </c>
      <c r="AC39" s="17" t="s">
        <v>350</v>
      </c>
      <c r="AD39" s="17" t="s">
        <v>10</v>
      </c>
      <c r="AE39" s="178"/>
    </row>
    <row r="40" spans="2:35" ht="14.25" customHeight="1" x14ac:dyDescent="0.4">
      <c r="B40" s="40"/>
      <c r="C40" s="187"/>
      <c r="D40" s="11" t="s">
        <v>570</v>
      </c>
      <c r="Z40" s="188"/>
      <c r="AA40" s="189"/>
      <c r="AB40" s="17"/>
      <c r="AC40" s="17"/>
      <c r="AD40" s="17"/>
      <c r="AE40" s="178"/>
    </row>
    <row r="41" spans="2:35" x14ac:dyDescent="0.4">
      <c r="B41" s="40"/>
      <c r="D41" s="11" t="s">
        <v>571</v>
      </c>
      <c r="Z41" s="194"/>
      <c r="AA41" s="191"/>
      <c r="AB41" s="17"/>
      <c r="AC41" s="17"/>
      <c r="AE41" s="178"/>
    </row>
    <row r="42" spans="2:35" x14ac:dyDescent="0.4">
      <c r="B42" s="40"/>
      <c r="Z42" s="190"/>
      <c r="AA42" s="191"/>
      <c r="AB42" s="17"/>
      <c r="AC42" s="17"/>
      <c r="AE42" s="178"/>
    </row>
    <row r="43" spans="2:35" x14ac:dyDescent="0.4">
      <c r="B43" s="40" t="s">
        <v>572</v>
      </c>
      <c r="Z43" s="194"/>
      <c r="AA43" s="191"/>
      <c r="AB43" s="17"/>
      <c r="AC43" s="17"/>
      <c r="AE43" s="178"/>
    </row>
    <row r="44" spans="2:35" ht="17.25" customHeight="1" x14ac:dyDescent="0.4">
      <c r="B44" s="40"/>
      <c r="C44" s="187" t="s">
        <v>353</v>
      </c>
      <c r="D44" s="11" t="s">
        <v>573</v>
      </c>
      <c r="Z44" s="188"/>
      <c r="AA44" s="189"/>
      <c r="AB44" s="17" t="s">
        <v>10</v>
      </c>
      <c r="AC44" s="17" t="s">
        <v>350</v>
      </c>
      <c r="AD44" s="17" t="s">
        <v>10</v>
      </c>
      <c r="AE44" s="178"/>
    </row>
    <row r="45" spans="2:35" ht="18.75" customHeight="1" x14ac:dyDescent="0.4">
      <c r="B45" s="40"/>
      <c r="D45" s="11" t="s">
        <v>574</v>
      </c>
      <c r="Z45" s="194"/>
      <c r="AA45" s="191"/>
      <c r="AB45" s="17"/>
      <c r="AC45" s="17"/>
      <c r="AE45" s="178"/>
    </row>
    <row r="46" spans="2:35" ht="7.5" customHeight="1" x14ac:dyDescent="0.4">
      <c r="B46" s="40"/>
      <c r="W46" s="197"/>
      <c r="Z46" s="178"/>
      <c r="AA46" s="191"/>
      <c r="AB46" s="17"/>
      <c r="AC46" s="17"/>
      <c r="AE46" s="178"/>
      <c r="AI46" s="19"/>
    </row>
    <row r="47" spans="2:35" x14ac:dyDescent="0.4">
      <c r="B47" s="40"/>
      <c r="E47" s="14"/>
      <c r="F47" s="14"/>
      <c r="G47" s="14"/>
      <c r="H47" s="14"/>
      <c r="I47" s="14"/>
      <c r="J47" s="14"/>
      <c r="K47" s="14"/>
      <c r="L47" s="14"/>
      <c r="M47" s="14"/>
      <c r="N47" s="14"/>
      <c r="O47" s="19"/>
      <c r="P47" s="19"/>
      <c r="Q47" s="19"/>
      <c r="Z47" s="194"/>
      <c r="AA47" s="191"/>
      <c r="AB47" s="17"/>
      <c r="AC47" s="17"/>
      <c r="AE47" s="178"/>
    </row>
    <row r="48" spans="2:35" x14ac:dyDescent="0.4">
      <c r="B48" s="40"/>
      <c r="C48" s="187" t="s">
        <v>362</v>
      </c>
      <c r="D48" s="272" t="s">
        <v>575</v>
      </c>
      <c r="Z48" s="188"/>
      <c r="AA48" s="191"/>
      <c r="AB48" s="17" t="s">
        <v>10</v>
      </c>
      <c r="AC48" s="17" t="s">
        <v>350</v>
      </c>
      <c r="AD48" s="17" t="s">
        <v>10</v>
      </c>
      <c r="AE48" s="178"/>
    </row>
    <row r="49" spans="2:31" x14ac:dyDescent="0.4">
      <c r="B49" s="40"/>
      <c r="C49" s="187"/>
      <c r="D49" s="11" t="s">
        <v>576</v>
      </c>
      <c r="Z49" s="188"/>
      <c r="AA49" s="191"/>
      <c r="AB49" s="17"/>
      <c r="AC49" s="17"/>
      <c r="AD49" s="17"/>
      <c r="AE49" s="178"/>
    </row>
    <row r="50" spans="2:31" x14ac:dyDescent="0.4">
      <c r="B50" s="40"/>
      <c r="C50" s="187"/>
      <c r="D50" s="11" t="s">
        <v>577</v>
      </c>
      <c r="Z50" s="188"/>
      <c r="AA50" s="191"/>
      <c r="AB50" s="17"/>
      <c r="AC50" s="17"/>
      <c r="AD50" s="17"/>
      <c r="AE50" s="178"/>
    </row>
    <row r="51" spans="2:31" ht="6" customHeight="1" x14ac:dyDescent="0.4">
      <c r="B51" s="40"/>
      <c r="Z51" s="194"/>
      <c r="AA51" s="191"/>
      <c r="AB51" s="17"/>
      <c r="AC51" s="17"/>
      <c r="AE51" s="178"/>
    </row>
    <row r="52" spans="2:31" x14ac:dyDescent="0.4">
      <c r="B52" s="40"/>
      <c r="C52" s="187"/>
      <c r="D52" s="269" t="s">
        <v>578</v>
      </c>
      <c r="E52" s="176"/>
      <c r="F52" s="176"/>
      <c r="G52" s="176"/>
      <c r="H52" s="176"/>
      <c r="I52" s="176"/>
      <c r="J52" s="176"/>
      <c r="K52" s="176"/>
      <c r="L52" s="176"/>
      <c r="M52" s="176"/>
      <c r="N52" s="176"/>
      <c r="O52" s="174"/>
      <c r="P52" s="174"/>
      <c r="Q52" s="174"/>
      <c r="R52" s="174"/>
      <c r="S52" s="174"/>
      <c r="T52" s="174"/>
      <c r="U52" s="1117"/>
      <c r="V52" s="1118"/>
      <c r="W52" s="1118"/>
      <c r="X52" s="1119" t="s">
        <v>357</v>
      </c>
      <c r="Z52" s="194"/>
      <c r="AA52" s="191"/>
      <c r="AB52" s="17"/>
      <c r="AC52" s="17"/>
      <c r="AE52" s="178"/>
    </row>
    <row r="53" spans="2:31" x14ac:dyDescent="0.4">
      <c r="B53" s="40"/>
      <c r="C53" s="187"/>
      <c r="D53" s="271" t="s">
        <v>579</v>
      </c>
      <c r="E53" s="211"/>
      <c r="F53" s="211"/>
      <c r="G53" s="211"/>
      <c r="H53" s="211"/>
      <c r="I53" s="211"/>
      <c r="J53" s="211"/>
      <c r="K53" s="211"/>
      <c r="L53" s="211"/>
      <c r="M53" s="211"/>
      <c r="N53" s="211"/>
      <c r="O53" s="200"/>
      <c r="P53" s="200"/>
      <c r="Q53" s="200"/>
      <c r="R53" s="200"/>
      <c r="S53" s="200"/>
      <c r="T53" s="200"/>
      <c r="U53" s="944"/>
      <c r="V53" s="945"/>
      <c r="W53" s="945"/>
      <c r="X53" s="946"/>
      <c r="Z53" s="194"/>
      <c r="AA53" s="191"/>
      <c r="AB53" s="17"/>
      <c r="AC53" s="17"/>
      <c r="AE53" s="178"/>
    </row>
    <row r="54" spans="2:31" ht="4.5" customHeight="1" x14ac:dyDescent="0.4">
      <c r="B54" s="40"/>
      <c r="C54" s="187"/>
      <c r="D54" s="14"/>
      <c r="E54" s="14"/>
      <c r="F54" s="14"/>
      <c r="G54" s="14"/>
      <c r="H54" s="14"/>
      <c r="I54" s="14"/>
      <c r="J54" s="14"/>
      <c r="K54" s="14"/>
      <c r="L54" s="14"/>
      <c r="M54" s="14"/>
      <c r="N54" s="14"/>
      <c r="U54" s="17"/>
      <c r="V54" s="17"/>
      <c r="W54" s="17"/>
      <c r="Z54" s="194"/>
      <c r="AA54" s="191"/>
      <c r="AB54" s="17"/>
      <c r="AC54" s="17"/>
      <c r="AE54" s="178"/>
    </row>
    <row r="55" spans="2:31" x14ac:dyDescent="0.4">
      <c r="B55" s="40"/>
      <c r="D55" s="17"/>
      <c r="E55" s="19"/>
      <c r="F55" s="19"/>
      <c r="G55" s="19"/>
      <c r="H55" s="19"/>
      <c r="I55" s="19"/>
      <c r="J55" s="19"/>
      <c r="K55" s="19"/>
      <c r="L55" s="19"/>
      <c r="M55" s="19"/>
      <c r="N55" s="19"/>
      <c r="Q55" s="17"/>
      <c r="S55" s="197"/>
      <c r="T55" s="197"/>
      <c r="U55" s="197"/>
      <c r="V55" s="197"/>
      <c r="Z55" s="190"/>
      <c r="AA55" s="191"/>
      <c r="AB55" s="17"/>
      <c r="AC55" s="17"/>
      <c r="AE55" s="178"/>
    </row>
    <row r="56" spans="2:31" x14ac:dyDescent="0.4">
      <c r="B56" s="198"/>
      <c r="C56" s="199"/>
      <c r="D56" s="200"/>
      <c r="E56" s="200"/>
      <c r="F56" s="200"/>
      <c r="G56" s="200"/>
      <c r="H56" s="200"/>
      <c r="I56" s="200"/>
      <c r="J56" s="200"/>
      <c r="K56" s="200"/>
      <c r="L56" s="200"/>
      <c r="M56" s="200"/>
      <c r="N56" s="200"/>
      <c r="O56" s="200"/>
      <c r="P56" s="200"/>
      <c r="Q56" s="200"/>
      <c r="R56" s="200"/>
      <c r="S56" s="200"/>
      <c r="T56" s="200"/>
      <c r="U56" s="200"/>
      <c r="V56" s="200"/>
      <c r="W56" s="200"/>
      <c r="X56" s="200"/>
      <c r="Y56" s="200"/>
      <c r="Z56" s="201"/>
      <c r="AA56" s="202"/>
      <c r="AB56" s="203"/>
      <c r="AC56" s="203"/>
      <c r="AD56" s="200"/>
      <c r="AE56" s="201"/>
    </row>
    <row r="57" spans="2:31" x14ac:dyDescent="0.4">
      <c r="B57" s="11" t="s">
        <v>301</v>
      </c>
      <c r="D57" s="11" t="s">
        <v>580</v>
      </c>
    </row>
    <row r="58" spans="2:31" x14ac:dyDescent="0.4">
      <c r="D58" s="11" t="s">
        <v>394</v>
      </c>
    </row>
    <row r="59" spans="2:31" ht="3.75" customHeight="1" x14ac:dyDescent="0.4"/>
    <row r="60" spans="2:31" x14ac:dyDescent="0.4">
      <c r="C60" s="273"/>
    </row>
    <row r="61" spans="2:31" x14ac:dyDescent="0.4">
      <c r="C61" s="273"/>
    </row>
    <row r="62" spans="2:31" x14ac:dyDescent="0.4">
      <c r="C62" s="273"/>
    </row>
    <row r="63" spans="2:31" x14ac:dyDescent="0.4">
      <c r="C63" s="273"/>
    </row>
    <row r="64" spans="2:31" x14ac:dyDescent="0.4">
      <c r="C64" s="273"/>
    </row>
    <row r="66" spans="3:26" x14ac:dyDescent="0.4">
      <c r="C66" s="273"/>
      <c r="E66" s="273"/>
      <c r="F66" s="273"/>
      <c r="G66" s="273"/>
      <c r="H66" s="273"/>
      <c r="I66" s="273"/>
      <c r="J66" s="273"/>
      <c r="K66" s="273"/>
      <c r="L66" s="273"/>
      <c r="M66" s="273"/>
      <c r="N66" s="273"/>
      <c r="O66" s="273"/>
      <c r="P66" s="273"/>
      <c r="Q66" s="273"/>
      <c r="R66" s="273"/>
      <c r="S66" s="273"/>
      <c r="T66" s="273"/>
      <c r="U66" s="273"/>
      <c r="V66" s="273"/>
      <c r="W66" s="273"/>
      <c r="X66" s="273"/>
      <c r="Y66" s="273"/>
      <c r="Z66" s="273"/>
    </row>
    <row r="67" spans="3:26" x14ac:dyDescent="0.4">
      <c r="C67" s="273"/>
      <c r="E67" s="273"/>
      <c r="F67" s="273"/>
      <c r="G67" s="273"/>
      <c r="H67" s="273"/>
      <c r="I67" s="273"/>
      <c r="J67" s="273"/>
      <c r="K67" s="273"/>
      <c r="L67" s="273"/>
      <c r="M67" s="273"/>
      <c r="N67" s="273"/>
      <c r="O67" s="273"/>
      <c r="P67" s="273"/>
      <c r="Q67" s="273"/>
      <c r="R67" s="273"/>
      <c r="S67" s="273"/>
      <c r="T67" s="273"/>
      <c r="U67" s="273"/>
      <c r="V67" s="273"/>
      <c r="W67" s="273"/>
      <c r="X67" s="273"/>
      <c r="Y67" s="273"/>
      <c r="Z67" s="273"/>
    </row>
    <row r="68" spans="3:26" x14ac:dyDescent="0.4">
      <c r="C68" s="273"/>
      <c r="E68" s="273"/>
      <c r="F68" s="273"/>
      <c r="G68" s="273"/>
      <c r="H68" s="273"/>
      <c r="I68" s="273"/>
      <c r="J68" s="273"/>
      <c r="K68" s="273"/>
      <c r="L68" s="273"/>
      <c r="M68" s="273"/>
      <c r="N68" s="273"/>
      <c r="O68" s="273"/>
      <c r="P68" s="273"/>
      <c r="Q68" s="273"/>
      <c r="R68" s="273"/>
      <c r="S68" s="273"/>
      <c r="T68" s="273"/>
      <c r="U68" s="273"/>
      <c r="V68" s="273"/>
      <c r="W68" s="273"/>
      <c r="X68" s="273"/>
      <c r="Y68" s="273"/>
      <c r="Z68" s="273"/>
    </row>
    <row r="69" spans="3:26" x14ac:dyDescent="0.4">
      <c r="C69" s="273"/>
      <c r="D69" s="273"/>
      <c r="E69" s="273"/>
      <c r="F69" s="273"/>
      <c r="G69" s="273"/>
      <c r="H69" s="273"/>
      <c r="I69" s="273"/>
      <c r="J69" s="273"/>
      <c r="K69" s="273"/>
      <c r="L69" s="273"/>
      <c r="M69" s="273"/>
      <c r="N69" s="273"/>
      <c r="O69" s="273"/>
      <c r="P69" s="273"/>
      <c r="Q69" s="273"/>
      <c r="R69" s="273"/>
      <c r="S69" s="273"/>
      <c r="T69" s="273"/>
      <c r="U69" s="273"/>
      <c r="V69" s="273"/>
      <c r="W69" s="273"/>
      <c r="X69" s="273"/>
      <c r="Y69" s="273"/>
      <c r="Z69" s="273"/>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3"/>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topLeftCell="A7" zoomScaleSheetLayoutView="100" workbookViewId="0">
      <selection activeCell="F61" sqref="F61"/>
    </sheetView>
  </sheetViews>
  <sheetFormatPr defaultColWidth="4" defaultRowHeight="13.5" x14ac:dyDescent="0.4"/>
  <cols>
    <col min="1" max="1" width="1.5" style="11" customWidth="1"/>
    <col min="2" max="2" width="2.375" style="11" customWidth="1"/>
    <col min="3" max="3" width="1.125" style="11" customWidth="1"/>
    <col min="4" max="18" width="4" style="11"/>
    <col min="19" max="19" width="8.125" style="11" customWidth="1"/>
    <col min="20" max="20" width="4" style="11"/>
    <col min="21" max="21" width="2.375" style="11" customWidth="1"/>
    <col min="22" max="22" width="4" style="11"/>
    <col min="23" max="23" width="2.25" style="11" customWidth="1"/>
    <col min="24" max="24" width="4" style="11"/>
    <col min="25" max="25" width="2.375" style="11" customWidth="1"/>
    <col min="26" max="26" width="1.5" style="11" customWidth="1"/>
    <col min="27" max="16384" width="4" style="11"/>
  </cols>
  <sheetData>
    <row r="2" spans="2:25" x14ac:dyDescent="0.15">
      <c r="B2" s="11" t="s">
        <v>581</v>
      </c>
      <c r="C2" s="180"/>
      <c r="D2" s="180"/>
      <c r="E2" s="180"/>
      <c r="F2" s="180"/>
      <c r="G2" s="180"/>
      <c r="H2" s="180"/>
      <c r="I2" s="180"/>
      <c r="J2" s="180"/>
      <c r="K2" s="180"/>
      <c r="L2" s="180"/>
      <c r="M2" s="180"/>
      <c r="N2" s="180"/>
      <c r="O2" s="180"/>
      <c r="P2" s="180"/>
      <c r="Q2" s="180"/>
      <c r="R2" s="180"/>
      <c r="S2" s="180"/>
      <c r="T2" s="180"/>
      <c r="U2" s="180"/>
      <c r="V2" s="180"/>
      <c r="W2" s="180"/>
      <c r="X2" s="180"/>
      <c r="Y2" s="180"/>
    </row>
    <row r="4" spans="2:25" x14ac:dyDescent="0.4">
      <c r="B4" s="889" t="s">
        <v>582</v>
      </c>
      <c r="C4" s="889"/>
      <c r="D4" s="889"/>
      <c r="E4" s="889"/>
      <c r="F4" s="889"/>
      <c r="G4" s="889"/>
      <c r="H4" s="889"/>
      <c r="I4" s="889"/>
      <c r="J4" s="889"/>
      <c r="K4" s="889"/>
      <c r="L4" s="889"/>
      <c r="M4" s="889"/>
      <c r="N4" s="889"/>
      <c r="O4" s="889"/>
      <c r="P4" s="889"/>
      <c r="Q4" s="889"/>
      <c r="R4" s="889"/>
      <c r="S4" s="889"/>
      <c r="T4" s="889"/>
      <c r="U4" s="889"/>
      <c r="V4" s="889"/>
      <c r="W4" s="889"/>
      <c r="X4" s="889"/>
      <c r="Y4" s="889"/>
    </row>
    <row r="6" spans="2:25" ht="23.25" customHeight="1" x14ac:dyDescent="0.4">
      <c r="B6" s="1151" t="s">
        <v>331</v>
      </c>
      <c r="C6" s="1151"/>
      <c r="D6" s="1151"/>
      <c r="E6" s="1151"/>
      <c r="F6" s="1151"/>
      <c r="G6" s="994"/>
      <c r="H6" s="1132"/>
      <c r="I6" s="1132"/>
      <c r="J6" s="1132"/>
      <c r="K6" s="1132"/>
      <c r="L6" s="1132"/>
      <c r="M6" s="1132"/>
      <c r="N6" s="1132"/>
      <c r="O6" s="1132"/>
      <c r="P6" s="1132"/>
      <c r="Q6" s="1132"/>
      <c r="R6" s="1132"/>
      <c r="S6" s="1132"/>
      <c r="T6" s="1132"/>
      <c r="U6" s="1132"/>
      <c r="V6" s="1132"/>
      <c r="W6" s="1132"/>
      <c r="X6" s="1132"/>
      <c r="Y6" s="1173"/>
    </row>
    <row r="7" spans="2:25" ht="23.25" customHeight="1" x14ac:dyDescent="0.4">
      <c r="B7" s="1151" t="s">
        <v>332</v>
      </c>
      <c r="C7" s="1151"/>
      <c r="D7" s="1151"/>
      <c r="E7" s="1151"/>
      <c r="F7" s="1151"/>
      <c r="G7" s="171" t="s">
        <v>10</v>
      </c>
      <c r="H7" s="170" t="s">
        <v>413</v>
      </c>
      <c r="I7" s="170"/>
      <c r="J7" s="170"/>
      <c r="K7" s="170"/>
      <c r="L7" s="171" t="s">
        <v>10</v>
      </c>
      <c r="M7" s="170" t="s">
        <v>414</v>
      </c>
      <c r="N7" s="170"/>
      <c r="O7" s="170"/>
      <c r="P7" s="170"/>
      <c r="Q7" s="171" t="s">
        <v>10</v>
      </c>
      <c r="R7" s="170" t="s">
        <v>415</v>
      </c>
      <c r="S7" s="170"/>
      <c r="T7" s="170"/>
      <c r="U7" s="170"/>
      <c r="V7" s="170"/>
      <c r="W7" s="172"/>
      <c r="X7" s="172"/>
      <c r="Y7" s="173"/>
    </row>
    <row r="8" spans="2:25" ht="20.100000000000001" customHeight="1" x14ac:dyDescent="0.4">
      <c r="B8" s="1117" t="s">
        <v>346</v>
      </c>
      <c r="C8" s="1118"/>
      <c r="D8" s="1118"/>
      <c r="E8" s="1118"/>
      <c r="F8" s="1119"/>
      <c r="G8" s="186" t="s">
        <v>10</v>
      </c>
      <c r="H8" s="1134" t="s">
        <v>583</v>
      </c>
      <c r="I8" s="1134"/>
      <c r="J8" s="1134"/>
      <c r="K8" s="1134"/>
      <c r="L8" s="1134"/>
      <c r="M8" s="1134"/>
      <c r="N8" s="1134"/>
      <c r="O8" s="1134"/>
      <c r="P8" s="1134"/>
      <c r="Q8" s="1134"/>
      <c r="R8" s="1134"/>
      <c r="S8" s="1134"/>
      <c r="T8" s="1134"/>
      <c r="U8" s="1134"/>
      <c r="V8" s="1134"/>
      <c r="W8" s="1134"/>
      <c r="X8" s="1134"/>
      <c r="Y8" s="1135"/>
    </row>
    <row r="9" spans="2:25" ht="20.100000000000001" customHeight="1" x14ac:dyDescent="0.4">
      <c r="B9" s="944"/>
      <c r="C9" s="945"/>
      <c r="D9" s="945"/>
      <c r="E9" s="945"/>
      <c r="F9" s="946"/>
      <c r="G9" s="202" t="s">
        <v>10</v>
      </c>
      <c r="H9" s="1140" t="s">
        <v>584</v>
      </c>
      <c r="I9" s="1140"/>
      <c r="J9" s="1140"/>
      <c r="K9" s="1140"/>
      <c r="L9" s="1140"/>
      <c r="M9" s="1140"/>
      <c r="N9" s="1140"/>
      <c r="O9" s="1140"/>
      <c r="P9" s="1140"/>
      <c r="Q9" s="1140"/>
      <c r="R9" s="1140"/>
      <c r="S9" s="1140"/>
      <c r="T9" s="1140"/>
      <c r="U9" s="1140"/>
      <c r="V9" s="1140"/>
      <c r="W9" s="1140"/>
      <c r="X9" s="1140"/>
      <c r="Y9" s="1141"/>
    </row>
    <row r="10" spans="2:25" ht="10.5" customHeight="1" x14ac:dyDescent="0.4">
      <c r="B10" s="17"/>
      <c r="C10" s="17"/>
      <c r="D10" s="17"/>
      <c r="E10" s="17"/>
      <c r="F10" s="17"/>
      <c r="G10" s="14"/>
      <c r="I10" s="197"/>
      <c r="J10" s="197"/>
      <c r="K10" s="197"/>
      <c r="L10" s="197"/>
      <c r="M10" s="197"/>
      <c r="N10" s="197"/>
      <c r="O10" s="197"/>
      <c r="P10" s="197"/>
      <c r="Q10" s="197"/>
      <c r="R10" s="197"/>
      <c r="S10" s="197"/>
      <c r="T10" s="197"/>
      <c r="U10" s="197"/>
      <c r="V10" s="197"/>
      <c r="W10" s="197"/>
      <c r="X10" s="197"/>
      <c r="Y10" s="197"/>
    </row>
    <row r="11" spans="2:25" ht="17.25" customHeight="1" x14ac:dyDescent="0.4">
      <c r="B11" s="11" t="s">
        <v>585</v>
      </c>
      <c r="C11" s="17"/>
      <c r="D11" s="17"/>
      <c r="E11" s="17"/>
      <c r="F11" s="17"/>
      <c r="G11" s="14"/>
      <c r="I11" s="197"/>
      <c r="J11" s="197"/>
      <c r="K11" s="197"/>
      <c r="L11" s="197"/>
      <c r="M11" s="197"/>
      <c r="N11" s="197"/>
      <c r="O11" s="197"/>
      <c r="P11" s="197"/>
      <c r="Q11" s="197"/>
      <c r="R11" s="197"/>
      <c r="S11" s="197"/>
      <c r="T11" s="197"/>
    </row>
    <row r="12" spans="2:25" ht="6" customHeight="1" x14ac:dyDescent="0.4">
      <c r="B12" s="184"/>
      <c r="C12" s="174"/>
      <c r="D12" s="174"/>
      <c r="E12" s="174"/>
      <c r="F12" s="174"/>
      <c r="G12" s="174"/>
      <c r="H12" s="174"/>
      <c r="I12" s="174"/>
      <c r="J12" s="174"/>
      <c r="K12" s="174"/>
      <c r="L12" s="174"/>
      <c r="M12" s="174"/>
      <c r="N12" s="174"/>
      <c r="O12" s="174"/>
      <c r="P12" s="174"/>
      <c r="Q12" s="174"/>
      <c r="R12" s="174"/>
      <c r="S12" s="174"/>
      <c r="T12" s="174"/>
      <c r="U12" s="184"/>
      <c r="V12" s="274"/>
      <c r="W12" s="274"/>
      <c r="X12" s="274"/>
      <c r="Y12" s="177"/>
    </row>
    <row r="13" spans="2:25" ht="21.75" customHeight="1" x14ac:dyDescent="0.4">
      <c r="B13" s="40"/>
      <c r="C13" s="11" t="s">
        <v>586</v>
      </c>
      <c r="U13" s="40"/>
      <c r="V13" s="214"/>
      <c r="W13" s="214"/>
      <c r="X13" s="214"/>
      <c r="Y13" s="178"/>
    </row>
    <row r="14" spans="2:25" ht="5.25" customHeight="1" x14ac:dyDescent="0.4">
      <c r="B14" s="40"/>
      <c r="U14" s="40"/>
      <c r="Y14" s="178"/>
    </row>
    <row r="15" spans="2:25" ht="28.5" customHeight="1" x14ac:dyDescent="0.4">
      <c r="B15" s="40"/>
      <c r="D15" s="886"/>
      <c r="E15" s="887"/>
      <c r="F15" s="887"/>
      <c r="G15" s="887"/>
      <c r="H15" s="887"/>
      <c r="I15" s="887"/>
      <c r="J15" s="887"/>
      <c r="K15" s="887"/>
      <c r="L15" s="884" t="s">
        <v>587</v>
      </c>
      <c r="M15" s="884"/>
      <c r="N15" s="885"/>
      <c r="O15" s="40"/>
      <c r="T15" s="17"/>
      <c r="U15" s="40"/>
      <c r="V15" s="214" t="s">
        <v>349</v>
      </c>
      <c r="W15" s="214" t="s">
        <v>350</v>
      </c>
      <c r="X15" s="214" t="s">
        <v>351</v>
      </c>
      <c r="Y15" s="178"/>
    </row>
    <row r="16" spans="2:25" ht="6" customHeight="1" x14ac:dyDescent="0.4">
      <c r="B16" s="40"/>
      <c r="U16" s="40"/>
      <c r="Y16" s="178"/>
    </row>
    <row r="17" spans="1:37" ht="19.5" customHeight="1" x14ac:dyDescent="0.4">
      <c r="B17" s="40"/>
      <c r="C17" s="11" t="s">
        <v>588</v>
      </c>
      <c r="U17" s="40"/>
      <c r="V17" s="17" t="s">
        <v>10</v>
      </c>
      <c r="W17" s="17" t="s">
        <v>350</v>
      </c>
      <c r="X17" s="17" t="s">
        <v>10</v>
      </c>
      <c r="Y17" s="178"/>
    </row>
    <row r="18" spans="1:37" ht="6.75" customHeight="1" x14ac:dyDescent="0.4">
      <c r="B18" s="40"/>
      <c r="L18" s="17"/>
      <c r="Q18" s="17"/>
      <c r="U18" s="40"/>
      <c r="Y18" s="178"/>
    </row>
    <row r="19" spans="1:37" ht="27.75" customHeight="1" x14ac:dyDescent="0.4">
      <c r="B19" s="40"/>
      <c r="C19" s="906" t="s">
        <v>589</v>
      </c>
      <c r="D19" s="906"/>
      <c r="E19" s="906"/>
      <c r="F19" s="906"/>
      <c r="G19" s="906"/>
      <c r="H19" s="906"/>
      <c r="I19" s="906"/>
      <c r="J19" s="906"/>
      <c r="K19" s="906"/>
      <c r="L19" s="906"/>
      <c r="M19" s="906"/>
      <c r="N19" s="906"/>
      <c r="O19" s="906"/>
      <c r="P19" s="906"/>
      <c r="Q19" s="906"/>
      <c r="R19" s="906"/>
      <c r="S19" s="906"/>
      <c r="T19" s="1169"/>
      <c r="U19" s="40"/>
      <c r="V19" s="17" t="s">
        <v>10</v>
      </c>
      <c r="W19" s="17" t="s">
        <v>350</v>
      </c>
      <c r="X19" s="17" t="s">
        <v>10</v>
      </c>
      <c r="Y19" s="178"/>
    </row>
    <row r="20" spans="1:37" ht="8.25" customHeight="1" x14ac:dyDescent="0.4">
      <c r="B20" s="40"/>
      <c r="L20" s="17"/>
      <c r="Q20" s="17"/>
      <c r="U20" s="40"/>
      <c r="Y20" s="178"/>
    </row>
    <row r="21" spans="1:37" ht="18" customHeight="1" x14ac:dyDescent="0.4">
      <c r="B21" s="40"/>
      <c r="C21" s="11" t="s">
        <v>590</v>
      </c>
      <c r="L21" s="17"/>
      <c r="U21" s="40"/>
      <c r="V21" s="17" t="s">
        <v>10</v>
      </c>
      <c r="W21" s="17" t="s">
        <v>350</v>
      </c>
      <c r="X21" s="17" t="s">
        <v>10</v>
      </c>
      <c r="Y21" s="178"/>
    </row>
    <row r="22" spans="1:37" ht="8.25" customHeight="1" x14ac:dyDescent="0.4">
      <c r="B22" s="40"/>
      <c r="U22" s="40"/>
      <c r="Y22" s="178"/>
    </row>
    <row r="23" spans="1:37" ht="27.75" customHeight="1" x14ac:dyDescent="0.15">
      <c r="B23" s="15"/>
      <c r="C23" s="180"/>
      <c r="D23" s="169" t="s">
        <v>591</v>
      </c>
      <c r="E23" s="911" t="s">
        <v>592</v>
      </c>
      <c r="F23" s="911"/>
      <c r="G23" s="911"/>
      <c r="H23" s="911"/>
      <c r="I23" s="911"/>
      <c r="J23" s="911"/>
      <c r="K23" s="911"/>
      <c r="L23" s="911"/>
      <c r="M23" s="911"/>
      <c r="N23" s="911"/>
      <c r="O23" s="911"/>
      <c r="P23" s="911"/>
      <c r="Q23" s="911"/>
      <c r="R23" s="998"/>
      <c r="S23" s="275"/>
      <c r="U23" s="40"/>
      <c r="V23" s="195"/>
      <c r="W23" s="17"/>
      <c r="X23" s="195"/>
      <c r="Y23" s="190"/>
      <c r="AC23" s="14"/>
      <c r="AD23" s="14"/>
      <c r="AE23" s="14"/>
      <c r="AF23" s="14"/>
      <c r="AG23" s="14"/>
      <c r="AH23" s="14"/>
      <c r="AI23" s="14"/>
      <c r="AJ23" s="14"/>
      <c r="AK23" s="14"/>
    </row>
    <row r="24" spans="1:37" ht="54" customHeight="1" x14ac:dyDescent="0.15">
      <c r="B24" s="15"/>
      <c r="C24" s="180"/>
      <c r="D24" s="169" t="s">
        <v>593</v>
      </c>
      <c r="E24" s="911" t="s">
        <v>594</v>
      </c>
      <c r="F24" s="911"/>
      <c r="G24" s="911"/>
      <c r="H24" s="911"/>
      <c r="I24" s="911"/>
      <c r="J24" s="911"/>
      <c r="K24" s="911"/>
      <c r="L24" s="911"/>
      <c r="M24" s="911"/>
      <c r="N24" s="911"/>
      <c r="O24" s="911"/>
      <c r="P24" s="911"/>
      <c r="Q24" s="911"/>
      <c r="R24" s="998"/>
      <c r="S24" s="275"/>
      <c r="U24" s="40"/>
      <c r="V24" s="195"/>
      <c r="W24" s="17"/>
      <c r="X24" s="195"/>
      <c r="Y24" s="190"/>
      <c r="AC24" s="14"/>
      <c r="AD24" s="14"/>
      <c r="AE24" s="14"/>
      <c r="AF24" s="14"/>
      <c r="AG24" s="14"/>
      <c r="AH24" s="14"/>
      <c r="AI24" s="14"/>
      <c r="AJ24" s="14"/>
      <c r="AK24" s="14"/>
    </row>
    <row r="25" spans="1:37" ht="26.25" customHeight="1" x14ac:dyDescent="0.15">
      <c r="B25" s="15"/>
      <c r="C25" s="180"/>
      <c r="D25" s="169" t="s">
        <v>595</v>
      </c>
      <c r="E25" s="911" t="s">
        <v>596</v>
      </c>
      <c r="F25" s="911"/>
      <c r="G25" s="911"/>
      <c r="H25" s="911"/>
      <c r="I25" s="911"/>
      <c r="J25" s="911"/>
      <c r="K25" s="911"/>
      <c r="L25" s="911"/>
      <c r="M25" s="911"/>
      <c r="N25" s="911"/>
      <c r="O25" s="911"/>
      <c r="P25" s="911"/>
      <c r="Q25" s="911"/>
      <c r="R25" s="998"/>
      <c r="S25" s="275"/>
      <c r="U25" s="40"/>
      <c r="V25" s="195"/>
      <c r="W25" s="17"/>
      <c r="X25" s="195"/>
      <c r="Y25" s="190"/>
      <c r="AC25" s="14"/>
      <c r="AD25" s="14"/>
      <c r="AE25" s="14"/>
      <c r="AF25" s="14"/>
      <c r="AG25" s="14"/>
      <c r="AH25" s="14"/>
      <c r="AI25" s="14"/>
      <c r="AJ25" s="14"/>
      <c r="AK25" s="14"/>
    </row>
    <row r="26" spans="1:37" ht="17.25" customHeight="1" x14ac:dyDescent="0.4">
      <c r="B26" s="276"/>
      <c r="C26" s="1188"/>
      <c r="D26" s="1188"/>
      <c r="E26" s="935"/>
      <c r="F26" s="935"/>
      <c r="G26" s="935"/>
      <c r="H26" s="935"/>
      <c r="I26" s="935"/>
      <c r="J26" s="935"/>
      <c r="K26" s="935"/>
      <c r="L26" s="935"/>
      <c r="M26" s="935"/>
      <c r="N26" s="935"/>
      <c r="O26" s="935"/>
      <c r="P26" s="935"/>
      <c r="Q26" s="935"/>
      <c r="R26" s="935"/>
      <c r="S26" s="935"/>
      <c r="T26" s="1189"/>
      <c r="U26" s="198"/>
      <c r="V26" s="200"/>
      <c r="W26" s="200"/>
      <c r="X26" s="200"/>
      <c r="Y26" s="201"/>
    </row>
    <row r="27" spans="1:37" ht="4.5" customHeight="1" x14ac:dyDescent="0.4">
      <c r="A27" s="277"/>
      <c r="B27" s="277"/>
      <c r="C27" s="277"/>
      <c r="D27" s="277"/>
      <c r="E27" s="277"/>
      <c r="F27" s="277"/>
      <c r="G27" s="277"/>
      <c r="H27" s="277"/>
      <c r="I27" s="277"/>
      <c r="J27" s="277"/>
      <c r="K27" s="277"/>
      <c r="L27" s="277"/>
      <c r="M27" s="277"/>
      <c r="N27" s="277"/>
      <c r="O27" s="277"/>
      <c r="P27" s="277"/>
      <c r="Q27" s="277"/>
      <c r="R27" s="277"/>
      <c r="S27" s="277"/>
      <c r="T27" s="277"/>
      <c r="U27" s="277"/>
      <c r="V27" s="277"/>
      <c r="W27" s="277"/>
      <c r="X27" s="277"/>
      <c r="Y27" s="277"/>
      <c r="Z27" s="277"/>
    </row>
    <row r="28" spans="1:37" ht="26.25" customHeight="1" x14ac:dyDescent="0.4">
      <c r="B28" s="200" t="s">
        <v>597</v>
      </c>
    </row>
    <row r="29" spans="1:37" ht="6" customHeight="1" x14ac:dyDescent="0.4">
      <c r="B29" s="184"/>
      <c r="C29" s="174"/>
      <c r="D29" s="174"/>
      <c r="E29" s="174"/>
      <c r="F29" s="174"/>
      <c r="G29" s="174"/>
      <c r="H29" s="174"/>
      <c r="I29" s="174"/>
      <c r="J29" s="174"/>
      <c r="K29" s="174"/>
      <c r="L29" s="174"/>
      <c r="M29" s="174"/>
      <c r="N29" s="174"/>
      <c r="O29" s="174"/>
      <c r="P29" s="174"/>
      <c r="Q29" s="174"/>
      <c r="R29" s="174"/>
      <c r="S29" s="174"/>
      <c r="T29" s="174"/>
      <c r="U29" s="184"/>
      <c r="V29" s="174"/>
      <c r="W29" s="174"/>
      <c r="X29" s="174"/>
      <c r="Y29" s="177"/>
    </row>
    <row r="30" spans="1:37" ht="22.5" customHeight="1" x14ac:dyDescent="0.4">
      <c r="B30" s="40"/>
      <c r="C30" s="11" t="s">
        <v>598</v>
      </c>
      <c r="U30" s="40"/>
      <c r="Y30" s="178"/>
    </row>
    <row r="31" spans="1:37" ht="6" customHeight="1" x14ac:dyDescent="0.4">
      <c r="B31" s="40"/>
      <c r="U31" s="40"/>
      <c r="Y31" s="178"/>
    </row>
    <row r="32" spans="1:37" ht="21" customHeight="1" x14ac:dyDescent="0.4">
      <c r="B32" s="40"/>
      <c r="D32" s="886"/>
      <c r="E32" s="887"/>
      <c r="F32" s="887"/>
      <c r="G32" s="887"/>
      <c r="H32" s="887"/>
      <c r="I32" s="887"/>
      <c r="J32" s="887"/>
      <c r="K32" s="887"/>
      <c r="L32" s="887"/>
      <c r="M32" s="887"/>
      <c r="N32" s="170" t="s">
        <v>277</v>
      </c>
      <c r="O32" s="40"/>
      <c r="T32" s="17"/>
      <c r="U32" s="40"/>
      <c r="Y32" s="178"/>
    </row>
    <row r="33" spans="2:25" ht="9" customHeight="1" x14ac:dyDescent="0.4">
      <c r="B33" s="40"/>
      <c r="L33" s="17"/>
      <c r="Q33" s="17"/>
      <c r="U33" s="40"/>
      <c r="Y33" s="178"/>
    </row>
    <row r="34" spans="2:25" x14ac:dyDescent="0.4">
      <c r="B34" s="40"/>
      <c r="C34" s="11" t="s">
        <v>599</v>
      </c>
      <c r="U34" s="40"/>
      <c r="Y34" s="178"/>
    </row>
    <row r="35" spans="2:25" ht="7.5" customHeight="1" x14ac:dyDescent="0.4">
      <c r="B35" s="40"/>
      <c r="U35" s="40"/>
      <c r="Y35" s="178"/>
    </row>
    <row r="36" spans="2:25" ht="21.75" customHeight="1" x14ac:dyDescent="0.4">
      <c r="B36" s="40"/>
      <c r="D36" s="886"/>
      <c r="E36" s="887"/>
      <c r="F36" s="887"/>
      <c r="G36" s="887"/>
      <c r="H36" s="887"/>
      <c r="I36" s="887"/>
      <c r="J36" s="887"/>
      <c r="K36" s="887"/>
      <c r="L36" s="887"/>
      <c r="M36" s="887"/>
      <c r="N36" s="170" t="s">
        <v>277</v>
      </c>
      <c r="O36" s="40"/>
      <c r="T36" s="17"/>
      <c r="U36" s="40"/>
      <c r="Y36" s="178"/>
    </row>
    <row r="37" spans="2:25" ht="6.75" customHeight="1" x14ac:dyDescent="0.4">
      <c r="B37" s="40"/>
      <c r="L37" s="17"/>
      <c r="Q37" s="17"/>
      <c r="U37" s="40"/>
      <c r="Y37" s="178"/>
    </row>
    <row r="38" spans="2:25" ht="15.75" customHeight="1" x14ac:dyDescent="0.4">
      <c r="B38" s="40"/>
      <c r="C38" s="11" t="s">
        <v>600</v>
      </c>
      <c r="L38" s="17"/>
      <c r="Q38" s="17"/>
      <c r="U38" s="40"/>
      <c r="V38" s="214" t="s">
        <v>349</v>
      </c>
      <c r="W38" s="214" t="s">
        <v>350</v>
      </c>
      <c r="X38" s="214" t="s">
        <v>351</v>
      </c>
      <c r="Y38" s="178"/>
    </row>
    <row r="39" spans="2:25" ht="6.75" customHeight="1" x14ac:dyDescent="0.4">
      <c r="B39" s="40"/>
      <c r="L39" s="17"/>
      <c r="Q39" s="17"/>
      <c r="U39" s="40"/>
      <c r="Y39" s="178"/>
    </row>
    <row r="40" spans="2:25" ht="21.75" customHeight="1" x14ac:dyDescent="0.4">
      <c r="B40" s="40"/>
      <c r="D40" s="886"/>
      <c r="E40" s="887"/>
      <c r="F40" s="887"/>
      <c r="G40" s="887"/>
      <c r="H40" s="887"/>
      <c r="I40" s="887"/>
      <c r="J40" s="887"/>
      <c r="K40" s="887"/>
      <c r="L40" s="887"/>
      <c r="M40" s="887"/>
      <c r="N40" s="170" t="s">
        <v>173</v>
      </c>
      <c r="O40" s="40"/>
      <c r="P40" s="17" t="s">
        <v>601</v>
      </c>
      <c r="Q40" s="17"/>
      <c r="R40" s="11" t="s">
        <v>602</v>
      </c>
      <c r="U40" s="278"/>
      <c r="V40" s="17" t="s">
        <v>10</v>
      </c>
      <c r="W40" s="17" t="s">
        <v>350</v>
      </c>
      <c r="X40" s="17" t="s">
        <v>10</v>
      </c>
      <c r="Y40" s="178"/>
    </row>
    <row r="41" spans="2:25" ht="8.25" customHeight="1" x14ac:dyDescent="0.4">
      <c r="B41" s="40"/>
      <c r="L41" s="17"/>
      <c r="Q41" s="17"/>
      <c r="U41" s="40"/>
      <c r="Y41" s="178"/>
    </row>
    <row r="42" spans="2:25" ht="14.25" customHeight="1" x14ac:dyDescent="0.4">
      <c r="B42" s="40"/>
      <c r="C42" s="11" t="s">
        <v>603</v>
      </c>
      <c r="U42" s="40"/>
      <c r="Y42" s="178"/>
    </row>
    <row r="43" spans="2:25" ht="5.25" customHeight="1" x14ac:dyDescent="0.4">
      <c r="B43" s="40"/>
      <c r="U43" s="40"/>
      <c r="Y43" s="178"/>
    </row>
    <row r="44" spans="2:25" ht="18" customHeight="1" x14ac:dyDescent="0.4">
      <c r="B44" s="40" t="s">
        <v>481</v>
      </c>
      <c r="D44" s="886" t="s">
        <v>482</v>
      </c>
      <c r="E44" s="887"/>
      <c r="F44" s="888"/>
      <c r="G44" s="910"/>
      <c r="H44" s="911"/>
      <c r="I44" s="911"/>
      <c r="J44" s="911"/>
      <c r="K44" s="911"/>
      <c r="L44" s="911"/>
      <c r="M44" s="911"/>
      <c r="N44" s="911"/>
      <c r="O44" s="911"/>
      <c r="P44" s="911"/>
      <c r="Q44" s="911"/>
      <c r="R44" s="911"/>
      <c r="S44" s="998"/>
      <c r="U44" s="15"/>
      <c r="V44" s="14"/>
      <c r="W44" s="14"/>
      <c r="X44" s="14"/>
      <c r="Y44" s="178"/>
    </row>
    <row r="45" spans="2:25" ht="18.75" customHeight="1" x14ac:dyDescent="0.4">
      <c r="B45" s="40" t="s">
        <v>481</v>
      </c>
      <c r="D45" s="886" t="s">
        <v>483</v>
      </c>
      <c r="E45" s="887"/>
      <c r="F45" s="888"/>
      <c r="G45" s="910"/>
      <c r="H45" s="911"/>
      <c r="I45" s="911"/>
      <c r="J45" s="911"/>
      <c r="K45" s="911"/>
      <c r="L45" s="911"/>
      <c r="M45" s="911"/>
      <c r="N45" s="911"/>
      <c r="O45" s="911"/>
      <c r="P45" s="911"/>
      <c r="Q45" s="911"/>
      <c r="R45" s="911"/>
      <c r="S45" s="998"/>
      <c r="U45" s="15"/>
      <c r="V45" s="14"/>
      <c r="W45" s="14"/>
      <c r="X45" s="14"/>
      <c r="Y45" s="178"/>
    </row>
    <row r="46" spans="2:25" ht="19.5" customHeight="1" x14ac:dyDescent="0.4">
      <c r="B46" s="40" t="s">
        <v>481</v>
      </c>
      <c r="D46" s="886" t="s">
        <v>484</v>
      </c>
      <c r="E46" s="887"/>
      <c r="F46" s="888"/>
      <c r="G46" s="910"/>
      <c r="H46" s="911"/>
      <c r="I46" s="911"/>
      <c r="J46" s="911"/>
      <c r="K46" s="911"/>
      <c r="L46" s="911"/>
      <c r="M46" s="911"/>
      <c r="N46" s="911"/>
      <c r="O46" s="911"/>
      <c r="P46" s="911"/>
      <c r="Q46" s="911"/>
      <c r="R46" s="911"/>
      <c r="S46" s="998"/>
      <c r="U46" s="15"/>
      <c r="V46" s="14"/>
      <c r="W46" s="14"/>
      <c r="X46" s="14"/>
      <c r="Y46" s="178"/>
    </row>
    <row r="47" spans="2:25" ht="21" customHeight="1" x14ac:dyDescent="0.4">
      <c r="B47" s="40"/>
      <c r="C47" s="17"/>
      <c r="D47" s="17"/>
      <c r="E47" s="17"/>
      <c r="F47" s="17"/>
      <c r="G47" s="17"/>
      <c r="H47" s="17"/>
      <c r="I47" s="17"/>
      <c r="J47" s="17"/>
      <c r="K47" s="17"/>
      <c r="L47" s="17"/>
      <c r="M47" s="17"/>
      <c r="N47" s="17"/>
      <c r="O47" s="17"/>
      <c r="U47" s="40"/>
      <c r="V47" s="214" t="s">
        <v>349</v>
      </c>
      <c r="W47" s="214" t="s">
        <v>350</v>
      </c>
      <c r="X47" s="214" t="s">
        <v>351</v>
      </c>
      <c r="Y47" s="178"/>
    </row>
    <row r="48" spans="2:25" x14ac:dyDescent="0.4">
      <c r="B48" s="40"/>
      <c r="C48" s="11" t="s">
        <v>604</v>
      </c>
      <c r="D48" s="17"/>
      <c r="E48" s="17"/>
      <c r="F48" s="17"/>
      <c r="G48" s="17"/>
      <c r="H48" s="17"/>
      <c r="I48" s="17"/>
      <c r="J48" s="17"/>
      <c r="K48" s="17"/>
      <c r="L48" s="17"/>
      <c r="M48" s="17"/>
      <c r="N48" s="17"/>
      <c r="O48" s="17"/>
      <c r="U48" s="278"/>
      <c r="V48" s="17" t="s">
        <v>10</v>
      </c>
      <c r="W48" s="17" t="s">
        <v>350</v>
      </c>
      <c r="X48" s="17" t="s">
        <v>10</v>
      </c>
      <c r="Y48" s="178"/>
    </row>
    <row r="49" spans="1:37" ht="9" customHeight="1" x14ac:dyDescent="0.4">
      <c r="B49" s="40"/>
      <c r="D49" s="17"/>
      <c r="E49" s="17"/>
      <c r="F49" s="17"/>
      <c r="G49" s="17"/>
      <c r="H49" s="17"/>
      <c r="I49" s="17"/>
      <c r="J49" s="17"/>
      <c r="K49" s="17"/>
      <c r="L49" s="17"/>
      <c r="M49" s="17"/>
      <c r="N49" s="17"/>
      <c r="O49" s="17"/>
      <c r="U49" s="15"/>
      <c r="V49" s="14"/>
      <c r="W49" s="14"/>
      <c r="X49" s="14"/>
      <c r="Y49" s="178"/>
      <c r="Z49" s="17"/>
      <c r="AA49" s="17"/>
      <c r="AB49" s="17"/>
    </row>
    <row r="50" spans="1:37" ht="37.5" customHeight="1" x14ac:dyDescent="0.4">
      <c r="B50" s="40"/>
      <c r="C50" s="906" t="s">
        <v>605</v>
      </c>
      <c r="D50" s="906"/>
      <c r="E50" s="906"/>
      <c r="F50" s="906"/>
      <c r="G50" s="906"/>
      <c r="H50" s="906"/>
      <c r="I50" s="906"/>
      <c r="J50" s="906"/>
      <c r="K50" s="906"/>
      <c r="L50" s="906"/>
      <c r="M50" s="906"/>
      <c r="N50" s="906"/>
      <c r="O50" s="906"/>
      <c r="P50" s="906"/>
      <c r="Q50" s="906"/>
      <c r="R50" s="906"/>
      <c r="S50" s="906"/>
      <c r="T50" s="1169"/>
      <c r="U50" s="278"/>
      <c r="V50" s="17" t="s">
        <v>10</v>
      </c>
      <c r="W50" s="17" t="s">
        <v>350</v>
      </c>
      <c r="X50" s="17" t="s">
        <v>10</v>
      </c>
      <c r="Y50" s="178"/>
    </row>
    <row r="51" spans="1:37" ht="6" customHeight="1" x14ac:dyDescent="0.4">
      <c r="B51" s="198"/>
      <c r="C51" s="200"/>
      <c r="D51" s="200"/>
      <c r="E51" s="200"/>
      <c r="F51" s="200"/>
      <c r="G51" s="200"/>
      <c r="H51" s="200"/>
      <c r="I51" s="200"/>
      <c r="J51" s="200"/>
      <c r="K51" s="200"/>
      <c r="L51" s="200"/>
      <c r="M51" s="200"/>
      <c r="N51" s="200"/>
      <c r="O51" s="200"/>
      <c r="P51" s="200"/>
      <c r="Q51" s="200"/>
      <c r="R51" s="200"/>
      <c r="S51" s="200"/>
      <c r="T51" s="200"/>
      <c r="U51" s="198"/>
      <c r="V51" s="200"/>
      <c r="W51" s="200"/>
      <c r="X51" s="200"/>
      <c r="Y51" s="201"/>
    </row>
    <row r="52" spans="1:37" x14ac:dyDescent="0.4">
      <c r="A52" s="14"/>
      <c r="B52" s="11" t="s">
        <v>606</v>
      </c>
      <c r="E52" s="176"/>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row>
    <row r="53" spans="1:37" x14ac:dyDescent="0.4">
      <c r="A53" s="14"/>
      <c r="B53" s="11" t="s">
        <v>607</v>
      </c>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row>
    <row r="122" spans="3:7" x14ac:dyDescent="0.4">
      <c r="C122" s="200"/>
      <c r="D122" s="200"/>
      <c r="E122" s="200"/>
      <c r="F122" s="200"/>
      <c r="G122" s="200"/>
    </row>
    <row r="123" spans="3:7" x14ac:dyDescent="0.4">
      <c r="C123" s="174"/>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3"/>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SheetLayoutView="100" workbookViewId="0">
      <selection activeCell="F61" sqref="F61"/>
    </sheetView>
  </sheetViews>
  <sheetFormatPr defaultColWidth="4" defaultRowHeight="13.5" x14ac:dyDescent="0.4"/>
  <cols>
    <col min="1" max="1" width="1.5" style="11" customWidth="1"/>
    <col min="2" max="2" width="2.375" style="11" customWidth="1"/>
    <col min="3" max="3" width="1.125" style="11" customWidth="1"/>
    <col min="4" max="4" width="4" style="17"/>
    <col min="5" max="20" width="4" style="11"/>
    <col min="21" max="21" width="2.375" style="11" customWidth="1"/>
    <col min="22" max="22" width="4" style="11"/>
    <col min="23" max="23" width="2.25" style="11" customWidth="1"/>
    <col min="24" max="24" width="4" style="11"/>
    <col min="25" max="25" width="2.375" style="11" customWidth="1"/>
    <col min="26" max="26" width="1.5" style="11" customWidth="1"/>
    <col min="27" max="16384" width="4" style="11"/>
  </cols>
  <sheetData>
    <row r="2" spans="2:28" x14ac:dyDescent="0.15">
      <c r="B2" s="11" t="s">
        <v>608</v>
      </c>
      <c r="C2" s="180"/>
      <c r="D2" s="279"/>
      <c r="E2" s="180"/>
      <c r="F2" s="180"/>
      <c r="G2" s="180"/>
      <c r="H2" s="180"/>
      <c r="I2" s="180"/>
      <c r="J2" s="180"/>
      <c r="K2" s="180"/>
      <c r="L2" s="180"/>
      <c r="M2" s="180"/>
      <c r="N2" s="180"/>
      <c r="O2" s="180"/>
      <c r="P2" s="180"/>
      <c r="Q2" s="180"/>
      <c r="R2" s="180"/>
      <c r="S2" s="180"/>
      <c r="T2" s="180"/>
      <c r="U2" s="180"/>
      <c r="V2" s="180"/>
      <c r="W2" s="180"/>
      <c r="X2" s="180"/>
      <c r="Y2" s="180"/>
    </row>
    <row r="4" spans="2:28" x14ac:dyDescent="0.4">
      <c r="B4" s="889" t="s">
        <v>609</v>
      </c>
      <c r="C4" s="889"/>
      <c r="D4" s="889"/>
      <c r="E4" s="889"/>
      <c r="F4" s="889"/>
      <c r="G4" s="889"/>
      <c r="H4" s="889"/>
      <c r="I4" s="889"/>
      <c r="J4" s="889"/>
      <c r="K4" s="889"/>
      <c r="L4" s="889"/>
      <c r="M4" s="889"/>
      <c r="N4" s="889"/>
      <c r="O4" s="889"/>
      <c r="P4" s="889"/>
      <c r="Q4" s="889"/>
      <c r="R4" s="889"/>
      <c r="S4" s="889"/>
      <c r="T4" s="889"/>
      <c r="U4" s="889"/>
      <c r="V4" s="889"/>
      <c r="W4" s="889"/>
      <c r="X4" s="889"/>
      <c r="Y4" s="889"/>
    </row>
    <row r="6" spans="2:28" ht="23.25" customHeight="1" x14ac:dyDescent="0.4">
      <c r="B6" s="1151" t="s">
        <v>331</v>
      </c>
      <c r="C6" s="1151"/>
      <c r="D6" s="1151"/>
      <c r="E6" s="1151"/>
      <c r="F6" s="1151"/>
      <c r="G6" s="994"/>
      <c r="H6" s="1132"/>
      <c r="I6" s="1132"/>
      <c r="J6" s="1132"/>
      <c r="K6" s="1132"/>
      <c r="L6" s="1132"/>
      <c r="M6" s="1132"/>
      <c r="N6" s="1132"/>
      <c r="O6" s="1132"/>
      <c r="P6" s="1132"/>
      <c r="Q6" s="1132"/>
      <c r="R6" s="1132"/>
      <c r="S6" s="1132"/>
      <c r="T6" s="1132"/>
      <c r="U6" s="1132"/>
      <c r="V6" s="1132"/>
      <c r="W6" s="1132"/>
      <c r="X6" s="1132"/>
      <c r="Y6" s="1173"/>
    </row>
    <row r="7" spans="2:28" ht="23.25" customHeight="1" x14ac:dyDescent="0.4">
      <c r="B7" s="1151" t="s">
        <v>332</v>
      </c>
      <c r="C7" s="1151"/>
      <c r="D7" s="1151"/>
      <c r="E7" s="1151"/>
      <c r="F7" s="1151"/>
      <c r="G7" s="171" t="s">
        <v>10</v>
      </c>
      <c r="H7" s="170" t="s">
        <v>413</v>
      </c>
      <c r="I7" s="170"/>
      <c r="J7" s="170"/>
      <c r="K7" s="170"/>
      <c r="L7" s="171" t="s">
        <v>10</v>
      </c>
      <c r="M7" s="170" t="s">
        <v>414</v>
      </c>
      <c r="N7" s="170"/>
      <c r="O7" s="170"/>
      <c r="P7" s="170"/>
      <c r="Q7" s="171" t="s">
        <v>10</v>
      </c>
      <c r="R7" s="170" t="s">
        <v>415</v>
      </c>
      <c r="S7" s="170"/>
      <c r="T7" s="170"/>
      <c r="U7" s="170"/>
      <c r="V7" s="170"/>
      <c r="W7" s="172"/>
      <c r="X7" s="172"/>
      <c r="Y7" s="173"/>
    </row>
    <row r="9" spans="2:28" x14ac:dyDescent="0.15">
      <c r="B9" s="184"/>
      <c r="C9" s="174"/>
      <c r="D9" s="175"/>
      <c r="E9" s="174"/>
      <c r="F9" s="174"/>
      <c r="G9" s="174"/>
      <c r="H9" s="174"/>
      <c r="I9" s="174"/>
      <c r="J9" s="174"/>
      <c r="K9" s="174"/>
      <c r="L9" s="174"/>
      <c r="M9" s="174"/>
      <c r="N9" s="174"/>
      <c r="O9" s="174"/>
      <c r="P9" s="174"/>
      <c r="Q9" s="174"/>
      <c r="R9" s="174"/>
      <c r="S9" s="174"/>
      <c r="T9" s="177"/>
      <c r="U9" s="174"/>
      <c r="V9" s="174"/>
      <c r="W9" s="174"/>
      <c r="X9" s="174"/>
      <c r="Y9" s="177"/>
      <c r="Z9" s="180"/>
      <c r="AA9" s="180"/>
      <c r="AB9" s="180"/>
    </row>
    <row r="10" spans="2:28" x14ac:dyDescent="0.15">
      <c r="B10" s="40" t="s">
        <v>610</v>
      </c>
      <c r="T10" s="178"/>
      <c r="V10" s="214" t="s">
        <v>349</v>
      </c>
      <c r="W10" s="214" t="s">
        <v>350</v>
      </c>
      <c r="X10" s="214" t="s">
        <v>351</v>
      </c>
      <c r="Y10" s="178"/>
      <c r="Z10" s="180"/>
      <c r="AA10" s="180"/>
      <c r="AB10" s="180"/>
    </row>
    <row r="11" spans="2:28" x14ac:dyDescent="0.15">
      <c r="B11" s="40"/>
      <c r="T11" s="178"/>
      <c r="Y11" s="178"/>
      <c r="Z11" s="180"/>
      <c r="AA11" s="180"/>
      <c r="AB11" s="180"/>
    </row>
    <row r="12" spans="2:28" ht="17.25" customHeight="1" x14ac:dyDescent="0.4">
      <c r="B12" s="40"/>
      <c r="D12" s="17" t="s">
        <v>221</v>
      </c>
      <c r="E12" s="1137" t="s">
        <v>611</v>
      </c>
      <c r="F12" s="1137"/>
      <c r="G12" s="1137"/>
      <c r="H12" s="1137"/>
      <c r="I12" s="1137"/>
      <c r="J12" s="1137"/>
      <c r="K12" s="1137"/>
      <c r="L12" s="1137"/>
      <c r="M12" s="1137"/>
      <c r="N12" s="1137"/>
      <c r="O12" s="1137"/>
      <c r="P12" s="1137"/>
      <c r="Q12" s="1137"/>
      <c r="R12" s="1137"/>
      <c r="S12" s="1137"/>
      <c r="T12" s="1138"/>
      <c r="V12" s="17" t="s">
        <v>10</v>
      </c>
      <c r="W12" s="17" t="s">
        <v>350</v>
      </c>
      <c r="X12" s="17" t="s">
        <v>10</v>
      </c>
      <c r="Y12" s="190"/>
    </row>
    <row r="13" spans="2:28" ht="10.5" customHeight="1" x14ac:dyDescent="0.4">
      <c r="B13" s="40"/>
      <c r="T13" s="178"/>
      <c r="V13" s="17"/>
      <c r="W13" s="17"/>
      <c r="X13" s="17"/>
      <c r="Y13" s="194"/>
    </row>
    <row r="14" spans="2:28" ht="30.75" customHeight="1" x14ac:dyDescent="0.4">
      <c r="B14" s="40"/>
      <c r="D14" s="17" t="s">
        <v>223</v>
      </c>
      <c r="E14" s="906" t="s">
        <v>612</v>
      </c>
      <c r="F14" s="906"/>
      <c r="G14" s="906"/>
      <c r="H14" s="906"/>
      <c r="I14" s="906"/>
      <c r="J14" s="906"/>
      <c r="K14" s="906"/>
      <c r="L14" s="906"/>
      <c r="M14" s="906"/>
      <c r="N14" s="906"/>
      <c r="O14" s="906"/>
      <c r="P14" s="906"/>
      <c r="Q14" s="906"/>
      <c r="R14" s="906"/>
      <c r="S14" s="906"/>
      <c r="T14" s="1169"/>
      <c r="V14" s="17" t="s">
        <v>10</v>
      </c>
      <c r="W14" s="17" t="s">
        <v>350</v>
      </c>
      <c r="X14" s="17" t="s">
        <v>10</v>
      </c>
      <c r="Y14" s="190"/>
    </row>
    <row r="15" spans="2:28" ht="9" customHeight="1" x14ac:dyDescent="0.4">
      <c r="B15" s="40"/>
      <c r="T15" s="178"/>
      <c r="V15" s="17"/>
      <c r="W15" s="17"/>
      <c r="X15" s="17"/>
      <c r="Y15" s="194"/>
    </row>
    <row r="16" spans="2:28" ht="41.25" customHeight="1" x14ac:dyDescent="0.4">
      <c r="B16" s="40"/>
      <c r="D16" s="17" t="s">
        <v>222</v>
      </c>
      <c r="E16" s="906" t="s">
        <v>613</v>
      </c>
      <c r="F16" s="906"/>
      <c r="G16" s="906"/>
      <c r="H16" s="906"/>
      <c r="I16" s="906"/>
      <c r="J16" s="906"/>
      <c r="K16" s="906"/>
      <c r="L16" s="906"/>
      <c r="M16" s="906"/>
      <c r="N16" s="906"/>
      <c r="O16" s="906"/>
      <c r="P16" s="906"/>
      <c r="Q16" s="906"/>
      <c r="R16" s="906"/>
      <c r="S16" s="906"/>
      <c r="T16" s="1169"/>
      <c r="V16" s="17" t="s">
        <v>10</v>
      </c>
      <c r="W16" s="17" t="s">
        <v>350</v>
      </c>
      <c r="X16" s="17" t="s">
        <v>10</v>
      </c>
      <c r="Y16" s="190"/>
    </row>
    <row r="17" spans="2:28" ht="7.5" customHeight="1" x14ac:dyDescent="0.4">
      <c r="B17" s="40"/>
      <c r="T17" s="178"/>
      <c r="V17" s="14"/>
      <c r="W17" s="14"/>
      <c r="X17" s="14"/>
      <c r="Y17" s="190"/>
    </row>
    <row r="18" spans="2:28" ht="17.25" customHeight="1" x14ac:dyDescent="0.4">
      <c r="B18" s="40"/>
      <c r="D18" s="17" t="s">
        <v>224</v>
      </c>
      <c r="E18" s="1137" t="s">
        <v>614</v>
      </c>
      <c r="F18" s="1137"/>
      <c r="G18" s="1137"/>
      <c r="H18" s="1137"/>
      <c r="I18" s="1137"/>
      <c r="J18" s="1137"/>
      <c r="K18" s="1137"/>
      <c r="L18" s="1137"/>
      <c r="M18" s="1137"/>
      <c r="N18" s="1137"/>
      <c r="O18" s="1137"/>
      <c r="P18" s="1137"/>
      <c r="Q18" s="1137"/>
      <c r="R18" s="1137"/>
      <c r="S18" s="1137"/>
      <c r="T18" s="1138"/>
      <c r="V18" s="17" t="s">
        <v>10</v>
      </c>
      <c r="W18" s="17" t="s">
        <v>350</v>
      </c>
      <c r="X18" s="17" t="s">
        <v>10</v>
      </c>
      <c r="Y18" s="190"/>
    </row>
    <row r="19" spans="2:28" ht="6.75" customHeight="1" x14ac:dyDescent="0.4">
      <c r="B19" s="40"/>
      <c r="T19" s="178"/>
      <c r="Y19" s="178"/>
    </row>
    <row r="20" spans="2:28" ht="36" customHeight="1" x14ac:dyDescent="0.4">
      <c r="B20" s="40"/>
      <c r="D20" s="17" t="s">
        <v>615</v>
      </c>
      <c r="E20" s="906" t="s">
        <v>616</v>
      </c>
      <c r="F20" s="906"/>
      <c r="G20" s="906"/>
      <c r="H20" s="906"/>
      <c r="I20" s="906"/>
      <c r="J20" s="906"/>
      <c r="K20" s="906"/>
      <c r="L20" s="906"/>
      <c r="M20" s="906"/>
      <c r="N20" s="906"/>
      <c r="O20" s="906"/>
      <c r="P20" s="906"/>
      <c r="Q20" s="906"/>
      <c r="R20" s="906"/>
      <c r="S20" s="906"/>
      <c r="T20" s="1169"/>
      <c r="V20" s="17" t="s">
        <v>10</v>
      </c>
      <c r="W20" s="17" t="s">
        <v>350</v>
      </c>
      <c r="X20" s="17" t="s">
        <v>10</v>
      </c>
      <c r="Y20" s="190"/>
    </row>
    <row r="21" spans="2:28" ht="6.75" customHeight="1" x14ac:dyDescent="0.4">
      <c r="B21" s="198"/>
      <c r="C21" s="200"/>
      <c r="D21" s="203"/>
      <c r="E21" s="200"/>
      <c r="F21" s="200"/>
      <c r="G21" s="200"/>
      <c r="H21" s="200"/>
      <c r="I21" s="200"/>
      <c r="J21" s="200"/>
      <c r="K21" s="200"/>
      <c r="L21" s="200"/>
      <c r="M21" s="200"/>
      <c r="N21" s="200"/>
      <c r="O21" s="200"/>
      <c r="P21" s="200"/>
      <c r="Q21" s="200"/>
      <c r="R21" s="200"/>
      <c r="S21" s="200"/>
      <c r="T21" s="201"/>
      <c r="U21" s="200"/>
      <c r="V21" s="200"/>
      <c r="W21" s="200"/>
      <c r="X21" s="200"/>
      <c r="Y21" s="201"/>
    </row>
    <row r="22" spans="2:28" ht="6.75" customHeight="1" x14ac:dyDescent="0.4"/>
    <row r="23" spans="2:28" ht="35.25" customHeight="1" x14ac:dyDescent="0.4">
      <c r="B23" s="889" t="s">
        <v>617</v>
      </c>
      <c r="C23" s="889"/>
      <c r="D23" s="889"/>
      <c r="E23" s="906" t="s">
        <v>618</v>
      </c>
      <c r="F23" s="906"/>
      <c r="G23" s="906"/>
      <c r="H23" s="906"/>
      <c r="I23" s="906"/>
      <c r="J23" s="906"/>
      <c r="K23" s="906"/>
      <c r="L23" s="906"/>
      <c r="M23" s="906"/>
      <c r="N23" s="906"/>
      <c r="O23" s="906"/>
      <c r="P23" s="906"/>
      <c r="Q23" s="906"/>
      <c r="R23" s="906"/>
      <c r="S23" s="906"/>
      <c r="T23" s="906"/>
      <c r="U23" s="906"/>
      <c r="V23" s="906"/>
      <c r="W23" s="906"/>
      <c r="X23" s="906"/>
      <c r="Y23" s="906"/>
    </row>
    <row r="24" spans="2:28" ht="24.75" customHeight="1" x14ac:dyDescent="0.4">
      <c r="B24" s="889" t="s">
        <v>619</v>
      </c>
      <c r="C24" s="889"/>
      <c r="D24" s="889"/>
      <c r="E24" s="906" t="s">
        <v>448</v>
      </c>
      <c r="F24" s="906"/>
      <c r="G24" s="906"/>
      <c r="H24" s="906"/>
      <c r="I24" s="906"/>
      <c r="J24" s="906"/>
      <c r="K24" s="906"/>
      <c r="L24" s="906"/>
      <c r="M24" s="906"/>
      <c r="N24" s="906"/>
      <c r="O24" s="906"/>
      <c r="P24" s="906"/>
      <c r="Q24" s="906"/>
      <c r="R24" s="906"/>
      <c r="S24" s="906"/>
      <c r="T24" s="906"/>
      <c r="U24" s="906"/>
      <c r="V24" s="906"/>
      <c r="W24" s="906"/>
      <c r="X24" s="906"/>
      <c r="Y24" s="906"/>
      <c r="Z24" s="19"/>
    </row>
    <row r="25" spans="2:28" ht="7.5" customHeight="1" x14ac:dyDescent="0.15">
      <c r="K25" s="180"/>
      <c r="L25" s="180"/>
      <c r="M25" s="180"/>
      <c r="N25" s="180"/>
      <c r="O25" s="180"/>
      <c r="P25" s="180"/>
      <c r="Q25" s="180"/>
      <c r="R25" s="180"/>
      <c r="S25" s="180"/>
      <c r="T25" s="180"/>
      <c r="U25" s="180"/>
      <c r="V25" s="180"/>
      <c r="W25" s="180"/>
      <c r="X25" s="180"/>
      <c r="Y25" s="180"/>
      <c r="Z25" s="180"/>
      <c r="AA25" s="180"/>
      <c r="AB25" s="180"/>
    </row>
    <row r="122" spans="3:7" x14ac:dyDescent="0.4">
      <c r="C122" s="200"/>
      <c r="D122" s="203"/>
      <c r="E122" s="200"/>
      <c r="F122" s="200"/>
      <c r="G122" s="200"/>
    </row>
    <row r="123" spans="3:7" x14ac:dyDescent="0.4">
      <c r="C123" s="174"/>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3"/>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workbookViewId="0">
      <selection activeCell="C15" sqref="C15"/>
    </sheetView>
  </sheetViews>
  <sheetFormatPr defaultColWidth="4" defaultRowHeight="13.5" x14ac:dyDescent="0.4"/>
  <cols>
    <col min="1" max="1" width="1.5" style="11" customWidth="1"/>
    <col min="2" max="2" width="2.375" style="11" customWidth="1"/>
    <col min="3" max="3" width="1.125" style="11" customWidth="1"/>
    <col min="4" max="17" width="4" style="11"/>
    <col min="18" max="18" width="5.125" style="11" customWidth="1"/>
    <col min="19" max="19" width="8.125" style="11" customWidth="1"/>
    <col min="20" max="20" width="4" style="11"/>
    <col min="21" max="21" width="2.375" style="11" customWidth="1"/>
    <col min="22" max="22" width="4" style="11"/>
    <col min="23" max="23" width="2.25" style="11" customWidth="1"/>
    <col min="24" max="24" width="4" style="11"/>
    <col min="25" max="25" width="2.375" style="11" customWidth="1"/>
    <col min="26" max="26" width="1.5" style="11" customWidth="1"/>
    <col min="27" max="16384" width="4" style="11"/>
  </cols>
  <sheetData>
    <row r="2" spans="2:25" x14ac:dyDescent="0.15">
      <c r="B2" s="11" t="s">
        <v>620</v>
      </c>
      <c r="C2" s="180"/>
      <c r="D2" s="180"/>
      <c r="E2" s="180"/>
      <c r="F2" s="180"/>
      <c r="G2" s="180"/>
      <c r="H2" s="180"/>
      <c r="I2" s="180"/>
      <c r="J2" s="180"/>
      <c r="K2" s="180"/>
      <c r="L2" s="180"/>
      <c r="M2" s="180"/>
      <c r="N2" s="180"/>
      <c r="O2" s="180"/>
      <c r="P2" s="180"/>
      <c r="Q2" s="180"/>
      <c r="R2" s="180"/>
      <c r="S2" s="180"/>
      <c r="T2" s="180"/>
      <c r="U2" s="180"/>
      <c r="V2" s="180"/>
      <c r="W2" s="180"/>
      <c r="X2" s="180"/>
      <c r="Y2" s="180"/>
    </row>
    <row r="4" spans="2:25" x14ac:dyDescent="0.4">
      <c r="B4" s="889" t="s">
        <v>621</v>
      </c>
      <c r="C4" s="889"/>
      <c r="D4" s="889"/>
      <c r="E4" s="889"/>
      <c r="F4" s="889"/>
      <c r="G4" s="889"/>
      <c r="H4" s="889"/>
      <c r="I4" s="889"/>
      <c r="J4" s="889"/>
      <c r="K4" s="889"/>
      <c r="L4" s="889"/>
      <c r="M4" s="889"/>
      <c r="N4" s="889"/>
      <c r="O4" s="889"/>
      <c r="P4" s="889"/>
      <c r="Q4" s="889"/>
      <c r="R4" s="889"/>
      <c r="S4" s="889"/>
      <c r="T4" s="889"/>
      <c r="U4" s="889"/>
      <c r="V4" s="889"/>
      <c r="W4" s="889"/>
      <c r="X4" s="889"/>
      <c r="Y4" s="889"/>
    </row>
    <row r="6" spans="2:25" ht="23.25" customHeight="1" x14ac:dyDescent="0.4">
      <c r="B6" s="1151" t="s">
        <v>331</v>
      </c>
      <c r="C6" s="1151"/>
      <c r="D6" s="1151"/>
      <c r="E6" s="1151"/>
      <c r="F6" s="1151"/>
      <c r="G6" s="994"/>
      <c r="H6" s="1132"/>
      <c r="I6" s="1132"/>
      <c r="J6" s="1132"/>
      <c r="K6" s="1132"/>
      <c r="L6" s="1132"/>
      <c r="M6" s="1132"/>
      <c r="N6" s="1132"/>
      <c r="O6" s="1132"/>
      <c r="P6" s="1132"/>
      <c r="Q6" s="1132"/>
      <c r="R6" s="1132"/>
      <c r="S6" s="1132"/>
      <c r="T6" s="1132"/>
      <c r="U6" s="1132"/>
      <c r="V6" s="1132"/>
      <c r="W6" s="1132"/>
      <c r="X6" s="1132"/>
      <c r="Y6" s="1173"/>
    </row>
    <row r="7" spans="2:25" ht="23.25" customHeight="1" x14ac:dyDescent="0.4">
      <c r="B7" s="1151" t="s">
        <v>332</v>
      </c>
      <c r="C7" s="1151"/>
      <c r="D7" s="1151"/>
      <c r="E7" s="1151"/>
      <c r="F7" s="1151"/>
      <c r="G7" s="171" t="s">
        <v>10</v>
      </c>
      <c r="H7" s="170" t="s">
        <v>413</v>
      </c>
      <c r="I7" s="170"/>
      <c r="J7" s="170"/>
      <c r="K7" s="170"/>
      <c r="L7" s="171" t="s">
        <v>10</v>
      </c>
      <c r="M7" s="170" t="s">
        <v>414</v>
      </c>
      <c r="N7" s="170"/>
      <c r="O7" s="170"/>
      <c r="P7" s="170"/>
      <c r="Q7" s="171" t="s">
        <v>10</v>
      </c>
      <c r="R7" s="170" t="s">
        <v>415</v>
      </c>
      <c r="S7" s="170"/>
      <c r="T7" s="170"/>
      <c r="U7" s="170"/>
      <c r="V7" s="170"/>
      <c r="W7" s="172"/>
      <c r="X7" s="172"/>
      <c r="Y7" s="173"/>
    </row>
    <row r="8" spans="2:25" ht="20.100000000000001" customHeight="1" x14ac:dyDescent="0.4">
      <c r="B8" s="1117" t="s">
        <v>346</v>
      </c>
      <c r="C8" s="1118"/>
      <c r="D8" s="1118"/>
      <c r="E8" s="1118"/>
      <c r="F8" s="1119"/>
      <c r="G8" s="186" t="s">
        <v>10</v>
      </c>
      <c r="H8" s="1134" t="s">
        <v>622</v>
      </c>
      <c r="I8" s="1134"/>
      <c r="J8" s="1134"/>
      <c r="K8" s="1134"/>
      <c r="L8" s="1134"/>
      <c r="M8" s="1134"/>
      <c r="N8" s="1134"/>
      <c r="O8" s="1134"/>
      <c r="P8" s="1134"/>
      <c r="Q8" s="1134"/>
      <c r="R8" s="1134"/>
      <c r="S8" s="1134"/>
      <c r="T8" s="1134"/>
      <c r="U8" s="1134"/>
      <c r="V8" s="1134"/>
      <c r="W8" s="1134"/>
      <c r="X8" s="1134"/>
      <c r="Y8" s="1135"/>
    </row>
    <row r="9" spans="2:25" ht="20.100000000000001" customHeight="1" x14ac:dyDescent="0.4">
      <c r="B9" s="1120"/>
      <c r="C9" s="889"/>
      <c r="D9" s="889"/>
      <c r="E9" s="889"/>
      <c r="F9" s="1121"/>
      <c r="G9" s="191" t="s">
        <v>10</v>
      </c>
      <c r="H9" s="1137" t="s">
        <v>623</v>
      </c>
      <c r="I9" s="1137"/>
      <c r="J9" s="1137"/>
      <c r="K9" s="1137"/>
      <c r="L9" s="1137"/>
      <c r="M9" s="1137"/>
      <c r="N9" s="1137"/>
      <c r="O9" s="1137"/>
      <c r="P9" s="1137"/>
      <c r="Q9" s="1137"/>
      <c r="R9" s="1137"/>
      <c r="S9" s="1137"/>
      <c r="T9" s="1137"/>
      <c r="U9" s="1137"/>
      <c r="V9" s="1137"/>
      <c r="W9" s="1137"/>
      <c r="X9" s="1137"/>
      <c r="Y9" s="1138"/>
    </row>
    <row r="10" spans="2:25" ht="20.100000000000001" customHeight="1" x14ac:dyDescent="0.4">
      <c r="B10" s="944"/>
      <c r="C10" s="945"/>
      <c r="D10" s="945"/>
      <c r="E10" s="945"/>
      <c r="F10" s="946"/>
      <c r="G10" s="202" t="s">
        <v>10</v>
      </c>
      <c r="H10" s="1140" t="s">
        <v>624</v>
      </c>
      <c r="I10" s="1140"/>
      <c r="J10" s="1140"/>
      <c r="K10" s="1140"/>
      <c r="L10" s="1140"/>
      <c r="M10" s="1140"/>
      <c r="N10" s="1140"/>
      <c r="O10" s="1140"/>
      <c r="P10" s="1140"/>
      <c r="Q10" s="1140"/>
      <c r="R10" s="1140"/>
      <c r="S10" s="1140"/>
      <c r="T10" s="1140"/>
      <c r="U10" s="1140"/>
      <c r="V10" s="1140"/>
      <c r="W10" s="1140"/>
      <c r="X10" s="1140"/>
      <c r="Y10" s="1141"/>
    </row>
    <row r="11" spans="2:25" ht="10.5" customHeight="1" x14ac:dyDescent="0.4">
      <c r="B11" s="17"/>
      <c r="C11" s="17"/>
      <c r="D11" s="17"/>
      <c r="E11" s="17"/>
      <c r="F11" s="17"/>
      <c r="G11" s="14"/>
      <c r="I11" s="197"/>
      <c r="J11" s="197"/>
      <c r="K11" s="197"/>
      <c r="L11" s="197"/>
      <c r="M11" s="197"/>
      <c r="N11" s="197"/>
      <c r="O11" s="197"/>
      <c r="P11" s="197"/>
      <c r="Q11" s="197"/>
      <c r="R11" s="197"/>
      <c r="S11" s="197"/>
      <c r="T11" s="197"/>
      <c r="U11" s="197"/>
      <c r="V11" s="197"/>
      <c r="W11" s="197"/>
      <c r="X11" s="197"/>
      <c r="Y11" s="197"/>
    </row>
    <row r="12" spans="2:25" ht="15.75" customHeight="1" x14ac:dyDescent="0.4">
      <c r="B12" s="184"/>
      <c r="C12" s="175"/>
      <c r="D12" s="175"/>
      <c r="E12" s="175"/>
      <c r="F12" s="175"/>
      <c r="G12" s="176"/>
      <c r="H12" s="174"/>
      <c r="I12" s="280"/>
      <c r="J12" s="280"/>
      <c r="K12" s="280"/>
      <c r="L12" s="280"/>
      <c r="M12" s="280"/>
      <c r="N12" s="280"/>
      <c r="O12" s="280"/>
      <c r="P12" s="280"/>
      <c r="Q12" s="280"/>
      <c r="R12" s="280"/>
      <c r="S12" s="280"/>
      <c r="T12" s="281"/>
      <c r="U12" s="184"/>
      <c r="V12" s="274"/>
      <c r="W12" s="274"/>
      <c r="X12" s="274"/>
      <c r="Y12" s="177"/>
    </row>
    <row r="13" spans="2:25" ht="15.75" customHeight="1" x14ac:dyDescent="0.4">
      <c r="B13" s="40" t="s">
        <v>625</v>
      </c>
      <c r="C13" s="17"/>
      <c r="D13" s="17"/>
      <c r="E13" s="17"/>
      <c r="F13" s="17"/>
      <c r="G13" s="14"/>
      <c r="I13" s="197"/>
      <c r="J13" s="197"/>
      <c r="K13" s="197"/>
      <c r="L13" s="197"/>
      <c r="M13" s="197"/>
      <c r="N13" s="197"/>
      <c r="O13" s="197"/>
      <c r="P13" s="197"/>
      <c r="Q13" s="197"/>
      <c r="R13" s="197"/>
      <c r="S13" s="197"/>
      <c r="T13" s="197"/>
      <c r="U13" s="40"/>
      <c r="V13" s="214" t="s">
        <v>349</v>
      </c>
      <c r="W13" s="214" t="s">
        <v>350</v>
      </c>
      <c r="X13" s="214" t="s">
        <v>351</v>
      </c>
      <c r="Y13" s="178"/>
    </row>
    <row r="14" spans="2:25" ht="9.75" customHeight="1" x14ac:dyDescent="0.4">
      <c r="B14" s="40"/>
      <c r="C14" s="17"/>
      <c r="D14" s="17"/>
      <c r="E14" s="17"/>
      <c r="F14" s="17"/>
      <c r="G14" s="14"/>
      <c r="I14" s="197"/>
      <c r="J14" s="197"/>
      <c r="K14" s="197"/>
      <c r="L14" s="197"/>
      <c r="M14" s="197"/>
      <c r="N14" s="197"/>
      <c r="O14" s="197"/>
      <c r="P14" s="197"/>
      <c r="Q14" s="197"/>
      <c r="R14" s="197"/>
      <c r="S14" s="197"/>
      <c r="T14" s="197"/>
      <c r="U14" s="40"/>
      <c r="V14" s="214"/>
      <c r="W14" s="214"/>
      <c r="X14" s="214"/>
      <c r="Y14" s="178"/>
    </row>
    <row r="15" spans="2:25" ht="15.75" customHeight="1" x14ac:dyDescent="0.4">
      <c r="B15" s="40"/>
      <c r="C15" s="11" t="s">
        <v>626</v>
      </c>
      <c r="D15" s="17"/>
      <c r="E15" s="17"/>
      <c r="F15" s="17"/>
      <c r="G15" s="14"/>
      <c r="I15" s="197"/>
      <c r="J15" s="197"/>
      <c r="K15" s="197"/>
      <c r="L15" s="197"/>
      <c r="M15" s="197"/>
      <c r="N15" s="197"/>
      <c r="O15" s="197"/>
      <c r="P15" s="197"/>
      <c r="Q15" s="197"/>
      <c r="R15" s="197"/>
      <c r="S15" s="197"/>
      <c r="T15" s="197"/>
      <c r="U15" s="40"/>
      <c r="Y15" s="178"/>
    </row>
    <row r="16" spans="2:25" ht="31.5" customHeight="1" x14ac:dyDescent="0.4">
      <c r="B16" s="40"/>
      <c r="C16" s="1171" t="s">
        <v>627</v>
      </c>
      <c r="D16" s="1171"/>
      <c r="E16" s="1171"/>
      <c r="F16" s="883"/>
      <c r="G16" s="186" t="s">
        <v>221</v>
      </c>
      <c r="H16" s="1134" t="s">
        <v>628</v>
      </c>
      <c r="I16" s="1134"/>
      <c r="J16" s="1134"/>
      <c r="K16" s="1134"/>
      <c r="L16" s="1134"/>
      <c r="M16" s="1134"/>
      <c r="N16" s="1134"/>
      <c r="O16" s="1134"/>
      <c r="P16" s="1134"/>
      <c r="Q16" s="1134"/>
      <c r="R16" s="1134"/>
      <c r="S16" s="1135"/>
      <c r="T16" s="14"/>
      <c r="U16" s="40"/>
      <c r="V16" s="17" t="s">
        <v>10</v>
      </c>
      <c r="W16" s="17" t="s">
        <v>350</v>
      </c>
      <c r="X16" s="17" t="s">
        <v>10</v>
      </c>
      <c r="Y16" s="190"/>
    </row>
    <row r="17" spans="2:25" ht="32.25" customHeight="1" x14ac:dyDescent="0.4">
      <c r="B17" s="15"/>
      <c r="C17" s="1171"/>
      <c r="D17" s="1171"/>
      <c r="E17" s="1171"/>
      <c r="F17" s="883"/>
      <c r="G17" s="228" t="s">
        <v>223</v>
      </c>
      <c r="H17" s="901" t="s">
        <v>629</v>
      </c>
      <c r="I17" s="901"/>
      <c r="J17" s="901"/>
      <c r="K17" s="901"/>
      <c r="L17" s="901"/>
      <c r="M17" s="901"/>
      <c r="N17" s="901"/>
      <c r="O17" s="901"/>
      <c r="P17" s="901"/>
      <c r="Q17" s="901"/>
      <c r="R17" s="901"/>
      <c r="S17" s="1190"/>
      <c r="T17" s="19"/>
      <c r="U17" s="40"/>
      <c r="V17" s="17" t="s">
        <v>10</v>
      </c>
      <c r="W17" s="17" t="s">
        <v>350</v>
      </c>
      <c r="X17" s="17" t="s">
        <v>10</v>
      </c>
      <c r="Y17" s="194"/>
    </row>
    <row r="18" spans="2:25" ht="5.25" customHeight="1" x14ac:dyDescent="0.4">
      <c r="B18" s="15"/>
      <c r="C18" s="14"/>
      <c r="D18" s="14"/>
      <c r="E18" s="14"/>
      <c r="F18" s="14"/>
      <c r="U18" s="40"/>
      <c r="Y18" s="178"/>
    </row>
    <row r="19" spans="2:25" ht="17.25" customHeight="1" x14ac:dyDescent="0.4">
      <c r="B19" s="15"/>
      <c r="C19" s="14" t="s">
        <v>630</v>
      </c>
      <c r="D19" s="14"/>
      <c r="E19" s="14"/>
      <c r="F19" s="14"/>
      <c r="U19" s="40"/>
      <c r="Y19" s="178"/>
    </row>
    <row r="20" spans="2:25" ht="32.25" customHeight="1" x14ac:dyDescent="0.4">
      <c r="B20" s="15"/>
      <c r="C20" s="1171" t="s">
        <v>631</v>
      </c>
      <c r="D20" s="1151"/>
      <c r="E20" s="1151"/>
      <c r="F20" s="886"/>
      <c r="G20" s="186" t="s">
        <v>221</v>
      </c>
      <c r="H20" s="895" t="s">
        <v>632</v>
      </c>
      <c r="I20" s="895"/>
      <c r="J20" s="895"/>
      <c r="K20" s="895"/>
      <c r="L20" s="895"/>
      <c r="M20" s="895"/>
      <c r="N20" s="895"/>
      <c r="O20" s="895"/>
      <c r="P20" s="895"/>
      <c r="Q20" s="895"/>
      <c r="R20" s="895"/>
      <c r="S20" s="1191"/>
      <c r="U20" s="40"/>
      <c r="V20" s="17" t="s">
        <v>10</v>
      </c>
      <c r="W20" s="17" t="s">
        <v>350</v>
      </c>
      <c r="X20" s="17" t="s">
        <v>10</v>
      </c>
      <c r="Y20" s="190"/>
    </row>
    <row r="21" spans="2:25" ht="31.5" customHeight="1" x14ac:dyDescent="0.4">
      <c r="B21" s="15"/>
      <c r="C21" s="1151"/>
      <c r="D21" s="1151"/>
      <c r="E21" s="1151"/>
      <c r="F21" s="886"/>
      <c r="G21" s="202" t="s">
        <v>223</v>
      </c>
      <c r="H21" s="901" t="s">
        <v>633</v>
      </c>
      <c r="I21" s="901"/>
      <c r="J21" s="901"/>
      <c r="K21" s="901"/>
      <c r="L21" s="901"/>
      <c r="M21" s="901"/>
      <c r="N21" s="901"/>
      <c r="O21" s="901"/>
      <c r="P21" s="901"/>
      <c r="Q21" s="901"/>
      <c r="R21" s="901"/>
      <c r="S21" s="1190"/>
      <c r="U21" s="40"/>
      <c r="V21" s="17" t="s">
        <v>10</v>
      </c>
      <c r="W21" s="17" t="s">
        <v>350</v>
      </c>
      <c r="X21" s="17" t="s">
        <v>10</v>
      </c>
      <c r="Y21" s="190"/>
    </row>
    <row r="22" spans="2:25" ht="4.5" customHeight="1" x14ac:dyDescent="0.4">
      <c r="B22" s="15"/>
      <c r="C22" s="14"/>
      <c r="D22" s="14"/>
      <c r="E22" s="14"/>
      <c r="F22" s="14"/>
      <c r="U22" s="40"/>
      <c r="Y22" s="178"/>
    </row>
    <row r="23" spans="2:25" ht="17.25" customHeight="1" x14ac:dyDescent="0.4">
      <c r="B23" s="15"/>
      <c r="C23" s="14" t="s">
        <v>634</v>
      </c>
      <c r="D23" s="14"/>
      <c r="E23" s="14"/>
      <c r="F23" s="14"/>
      <c r="U23" s="40"/>
      <c r="Y23" s="178"/>
    </row>
    <row r="24" spans="2:25" ht="31.5" customHeight="1" x14ac:dyDescent="0.4">
      <c r="B24" s="15"/>
      <c r="C24" s="1171" t="s">
        <v>631</v>
      </c>
      <c r="D24" s="1151"/>
      <c r="E24" s="1151"/>
      <c r="F24" s="886"/>
      <c r="G24" s="186" t="s">
        <v>221</v>
      </c>
      <c r="H24" s="895" t="s">
        <v>635</v>
      </c>
      <c r="I24" s="895"/>
      <c r="J24" s="895"/>
      <c r="K24" s="895"/>
      <c r="L24" s="895"/>
      <c r="M24" s="895"/>
      <c r="N24" s="895"/>
      <c r="O24" s="895"/>
      <c r="P24" s="895"/>
      <c r="Q24" s="895"/>
      <c r="R24" s="895"/>
      <c r="S24" s="1191"/>
      <c r="U24" s="40"/>
      <c r="V24" s="17" t="s">
        <v>10</v>
      </c>
      <c r="W24" s="17" t="s">
        <v>350</v>
      </c>
      <c r="X24" s="17" t="s">
        <v>10</v>
      </c>
      <c r="Y24" s="190"/>
    </row>
    <row r="25" spans="2:25" ht="44.25" customHeight="1" x14ac:dyDescent="0.4">
      <c r="B25" s="15"/>
      <c r="C25" s="1151"/>
      <c r="D25" s="1151"/>
      <c r="E25" s="1151"/>
      <c r="F25" s="886"/>
      <c r="G25" s="202" t="s">
        <v>223</v>
      </c>
      <c r="H25" s="901" t="s">
        <v>636</v>
      </c>
      <c r="I25" s="901"/>
      <c r="J25" s="901"/>
      <c r="K25" s="901"/>
      <c r="L25" s="901"/>
      <c r="M25" s="901"/>
      <c r="N25" s="901"/>
      <c r="O25" s="901"/>
      <c r="P25" s="901"/>
      <c r="Q25" s="901"/>
      <c r="R25" s="901"/>
      <c r="S25" s="1190"/>
      <c r="U25" s="40"/>
      <c r="V25" s="17" t="s">
        <v>10</v>
      </c>
      <c r="W25" s="17" t="s">
        <v>350</v>
      </c>
      <c r="X25" s="17" t="s">
        <v>10</v>
      </c>
      <c r="Y25" s="190"/>
    </row>
    <row r="26" spans="2:25" ht="6.75" customHeight="1" x14ac:dyDescent="0.4">
      <c r="B26" s="15"/>
      <c r="C26" s="14"/>
      <c r="D26" s="14"/>
      <c r="E26" s="14"/>
      <c r="F26" s="14"/>
      <c r="G26" s="282"/>
      <c r="U26" s="40"/>
      <c r="Y26" s="178"/>
    </row>
    <row r="27" spans="2:25" ht="18" customHeight="1" x14ac:dyDescent="0.4">
      <c r="B27" s="15"/>
      <c r="C27" s="14" t="s">
        <v>637</v>
      </c>
      <c r="E27" s="14"/>
      <c r="F27" s="14"/>
      <c r="U27" s="40"/>
      <c r="Y27" s="178"/>
    </row>
    <row r="28" spans="2:25" ht="31.5" customHeight="1" x14ac:dyDescent="0.4">
      <c r="B28" s="15"/>
      <c r="C28" s="1171" t="s">
        <v>631</v>
      </c>
      <c r="D28" s="1151"/>
      <c r="E28" s="1151"/>
      <c r="F28" s="886"/>
      <c r="G28" s="186" t="s">
        <v>221</v>
      </c>
      <c r="H28" s="895" t="s">
        <v>638</v>
      </c>
      <c r="I28" s="895"/>
      <c r="J28" s="895"/>
      <c r="K28" s="895"/>
      <c r="L28" s="895"/>
      <c r="M28" s="895"/>
      <c r="N28" s="895"/>
      <c r="O28" s="895"/>
      <c r="P28" s="895"/>
      <c r="Q28" s="895"/>
      <c r="R28" s="895"/>
      <c r="S28" s="1191"/>
      <c r="U28" s="40"/>
      <c r="V28" s="17" t="s">
        <v>10</v>
      </c>
      <c r="W28" s="17" t="s">
        <v>350</v>
      </c>
      <c r="X28" s="17" t="s">
        <v>10</v>
      </c>
      <c r="Y28" s="190"/>
    </row>
    <row r="29" spans="2:25" ht="29.25" customHeight="1" x14ac:dyDescent="0.4">
      <c r="B29" s="15"/>
      <c r="C29" s="1151"/>
      <c r="D29" s="1151"/>
      <c r="E29" s="1151"/>
      <c r="F29" s="886"/>
      <c r="G29" s="202" t="s">
        <v>223</v>
      </c>
      <c r="H29" s="1140" t="s">
        <v>639</v>
      </c>
      <c r="I29" s="1140"/>
      <c r="J29" s="1140"/>
      <c r="K29" s="1140"/>
      <c r="L29" s="1140"/>
      <c r="M29" s="1140"/>
      <c r="N29" s="1140"/>
      <c r="O29" s="1140"/>
      <c r="P29" s="1140"/>
      <c r="Q29" s="1140"/>
      <c r="R29" s="1140"/>
      <c r="S29" s="1141"/>
      <c r="U29" s="40"/>
      <c r="V29" s="17" t="s">
        <v>10</v>
      </c>
      <c r="W29" s="17" t="s">
        <v>350</v>
      </c>
      <c r="X29" s="17" t="s">
        <v>10</v>
      </c>
      <c r="Y29" s="190"/>
    </row>
    <row r="30" spans="2:25" ht="6.75" customHeight="1" x14ac:dyDescent="0.4">
      <c r="B30" s="15"/>
      <c r="C30" s="17"/>
      <c r="D30" s="17"/>
      <c r="E30" s="17"/>
      <c r="F30" s="17"/>
      <c r="U30" s="40"/>
      <c r="V30" s="195"/>
      <c r="W30" s="17"/>
      <c r="X30" s="195"/>
      <c r="Y30" s="190"/>
    </row>
    <row r="31" spans="2:25" ht="29.25" customHeight="1" x14ac:dyDescent="0.4">
      <c r="B31" s="15"/>
      <c r="C31" s="1192" t="s">
        <v>640</v>
      </c>
      <c r="D31" s="1192"/>
      <c r="E31" s="933" t="s">
        <v>641</v>
      </c>
      <c r="F31" s="933"/>
      <c r="G31" s="933"/>
      <c r="H31" s="933"/>
      <c r="I31" s="933"/>
      <c r="J31" s="933"/>
      <c r="K31" s="933"/>
      <c r="L31" s="933"/>
      <c r="M31" s="933"/>
      <c r="N31" s="933"/>
      <c r="O31" s="933"/>
      <c r="P31" s="933"/>
      <c r="Q31" s="933"/>
      <c r="R31" s="933"/>
      <c r="S31" s="933"/>
      <c r="T31" s="1193"/>
      <c r="U31" s="40"/>
      <c r="Y31" s="178"/>
    </row>
    <row r="32" spans="2:25" ht="19.5" customHeight="1" x14ac:dyDescent="0.4">
      <c r="B32" s="276"/>
      <c r="C32" s="1194" t="s">
        <v>642</v>
      </c>
      <c r="D32" s="1194"/>
      <c r="E32" s="1195" t="s">
        <v>643</v>
      </c>
      <c r="F32" s="1195"/>
      <c r="G32" s="1195"/>
      <c r="H32" s="1195"/>
      <c r="I32" s="1195"/>
      <c r="J32" s="1195"/>
      <c r="K32" s="1195"/>
      <c r="L32" s="1195"/>
      <c r="M32" s="1195"/>
      <c r="N32" s="1195"/>
      <c r="O32" s="1195"/>
      <c r="P32" s="1195"/>
      <c r="Q32" s="1195"/>
      <c r="R32" s="1195"/>
      <c r="S32" s="1195"/>
      <c r="T32" s="1196"/>
      <c r="U32" s="198"/>
      <c r="V32" s="283"/>
      <c r="W32" s="203"/>
      <c r="X32" s="283"/>
      <c r="Y32" s="222"/>
    </row>
    <row r="33" spans="2:28" ht="15" customHeight="1" x14ac:dyDescent="0.4">
      <c r="B33" s="11" t="s">
        <v>606</v>
      </c>
    </row>
    <row r="34" spans="2:28" ht="15" customHeight="1" x14ac:dyDescent="0.15">
      <c r="B34" s="11" t="s">
        <v>607</v>
      </c>
      <c r="K34" s="180"/>
      <c r="L34" s="180"/>
      <c r="M34" s="180"/>
      <c r="N34" s="180"/>
      <c r="O34" s="180"/>
      <c r="P34" s="180"/>
      <c r="Q34" s="180"/>
      <c r="R34" s="180"/>
      <c r="S34" s="180"/>
      <c r="T34" s="180"/>
      <c r="U34" s="180"/>
      <c r="V34" s="180"/>
      <c r="W34" s="180"/>
      <c r="X34" s="180"/>
      <c r="Y34" s="180"/>
      <c r="Z34" s="180"/>
      <c r="AA34" s="180"/>
      <c r="AB34" s="180"/>
    </row>
    <row r="35" spans="2:28" ht="15" customHeight="1" x14ac:dyDescent="0.4"/>
    <row r="36" spans="2:28" ht="4.5" customHeight="1" x14ac:dyDescent="0.4"/>
    <row r="122" spans="3:7" x14ac:dyDescent="0.4">
      <c r="C122" s="200"/>
      <c r="D122" s="200"/>
      <c r="E122" s="200"/>
      <c r="F122" s="200"/>
      <c r="G122" s="200"/>
    </row>
    <row r="123" spans="3:7" x14ac:dyDescent="0.4">
      <c r="C123" s="174"/>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3"/>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workbookViewId="0">
      <selection activeCell="I15" sqref="I15"/>
    </sheetView>
  </sheetViews>
  <sheetFormatPr defaultColWidth="4" defaultRowHeight="13.5" x14ac:dyDescent="0.4"/>
  <cols>
    <col min="1" max="1" width="1.5" style="11" customWidth="1"/>
    <col min="2" max="2" width="2.375" style="11" customWidth="1"/>
    <col min="3" max="3" width="1.125" style="11" customWidth="1"/>
    <col min="4" max="17" width="4" style="11"/>
    <col min="18" max="18" width="5.125" style="11" customWidth="1"/>
    <col min="19" max="19" width="8.125" style="11" customWidth="1"/>
    <col min="20" max="20" width="4" style="11"/>
    <col min="21" max="21" width="2.375" style="11" customWidth="1"/>
    <col min="22" max="22" width="4" style="11"/>
    <col min="23" max="23" width="2.25" style="11" customWidth="1"/>
    <col min="24" max="24" width="4" style="11"/>
    <col min="25" max="25" width="2.375" style="11" customWidth="1"/>
    <col min="26" max="26" width="1.5" style="11" customWidth="1"/>
    <col min="27" max="16384" width="4" style="11"/>
  </cols>
  <sheetData>
    <row r="2" spans="2:28" x14ac:dyDescent="0.15">
      <c r="B2" s="11" t="s">
        <v>644</v>
      </c>
      <c r="C2" s="180"/>
      <c r="D2" s="180"/>
      <c r="E2" s="180"/>
      <c r="F2" s="180"/>
      <c r="G2" s="180"/>
      <c r="H2" s="180"/>
      <c r="I2" s="180"/>
      <c r="J2" s="180"/>
      <c r="K2" s="180"/>
      <c r="L2" s="180"/>
      <c r="M2" s="180"/>
      <c r="N2" s="180"/>
      <c r="O2" s="180"/>
      <c r="P2" s="180"/>
      <c r="Q2" s="180"/>
      <c r="R2" s="180"/>
      <c r="S2" s="180"/>
      <c r="T2" s="180"/>
      <c r="U2" s="180"/>
      <c r="V2" s="180"/>
      <c r="W2" s="180"/>
      <c r="X2" s="180"/>
      <c r="Y2" s="180"/>
    </row>
    <row r="4" spans="2:28" x14ac:dyDescent="0.4">
      <c r="B4" s="889" t="s">
        <v>645</v>
      </c>
      <c r="C4" s="889"/>
      <c r="D4" s="889"/>
      <c r="E4" s="889"/>
      <c r="F4" s="889"/>
      <c r="G4" s="889"/>
      <c r="H4" s="889"/>
      <c r="I4" s="889"/>
      <c r="J4" s="889"/>
      <c r="K4" s="889"/>
      <c r="L4" s="889"/>
      <c r="M4" s="889"/>
      <c r="N4" s="889"/>
      <c r="O4" s="889"/>
      <c r="P4" s="889"/>
      <c r="Q4" s="889"/>
      <c r="R4" s="889"/>
      <c r="S4" s="889"/>
      <c r="T4" s="889"/>
      <c r="U4" s="889"/>
      <c r="V4" s="889"/>
      <c r="W4" s="889"/>
      <c r="X4" s="889"/>
      <c r="Y4" s="889"/>
    </row>
    <row r="6" spans="2:28" ht="23.25" customHeight="1" x14ac:dyDescent="0.4">
      <c r="B6" s="1151" t="s">
        <v>331</v>
      </c>
      <c r="C6" s="1151"/>
      <c r="D6" s="1151"/>
      <c r="E6" s="1151"/>
      <c r="F6" s="1151"/>
      <c r="G6" s="994"/>
      <c r="H6" s="1132"/>
      <c r="I6" s="1132"/>
      <c r="J6" s="1132"/>
      <c r="K6" s="1132"/>
      <c r="L6" s="1132"/>
      <c r="M6" s="1132"/>
      <c r="N6" s="1132"/>
      <c r="O6" s="1132"/>
      <c r="P6" s="1132"/>
      <c r="Q6" s="1132"/>
      <c r="R6" s="1132"/>
      <c r="S6" s="1132"/>
      <c r="T6" s="1132"/>
      <c r="U6" s="1132"/>
      <c r="V6" s="1132"/>
      <c r="W6" s="1132"/>
      <c r="X6" s="1132"/>
      <c r="Y6" s="1173"/>
    </row>
    <row r="7" spans="2:28" ht="23.25" customHeight="1" x14ac:dyDescent="0.4">
      <c r="B7" s="1151" t="s">
        <v>332</v>
      </c>
      <c r="C7" s="1151"/>
      <c r="D7" s="1151"/>
      <c r="E7" s="1151"/>
      <c r="F7" s="1151"/>
      <c r="G7" s="171" t="s">
        <v>10</v>
      </c>
      <c r="H7" s="170" t="s">
        <v>413</v>
      </c>
      <c r="I7" s="170"/>
      <c r="J7" s="170"/>
      <c r="K7" s="170"/>
      <c r="L7" s="171" t="s">
        <v>10</v>
      </c>
      <c r="M7" s="170" t="s">
        <v>414</v>
      </c>
      <c r="N7" s="170"/>
      <c r="O7" s="170"/>
      <c r="P7" s="170"/>
      <c r="Q7" s="171" t="s">
        <v>10</v>
      </c>
      <c r="R7" s="170" t="s">
        <v>415</v>
      </c>
      <c r="S7" s="170"/>
      <c r="T7" s="170"/>
      <c r="U7" s="170"/>
      <c r="V7" s="170"/>
      <c r="W7" s="172"/>
      <c r="X7" s="172"/>
      <c r="Y7" s="173"/>
    </row>
    <row r="8" spans="2:28" ht="9.75" customHeight="1" x14ac:dyDescent="0.4">
      <c r="B8" s="17"/>
      <c r="C8" s="17"/>
      <c r="D8" s="17"/>
      <c r="E8" s="17"/>
      <c r="F8" s="17"/>
      <c r="G8" s="14"/>
      <c r="I8" s="197"/>
      <c r="J8" s="197"/>
      <c r="K8" s="197"/>
      <c r="L8" s="197"/>
      <c r="M8" s="197"/>
      <c r="N8" s="197"/>
      <c r="O8" s="197"/>
      <c r="P8" s="197"/>
      <c r="Q8" s="197"/>
      <c r="R8" s="197"/>
      <c r="S8" s="197"/>
      <c r="T8" s="197"/>
      <c r="U8" s="197"/>
      <c r="V8" s="197"/>
      <c r="W8" s="197"/>
      <c r="X8" s="197"/>
      <c r="Y8" s="197"/>
    </row>
    <row r="9" spans="2:28" ht="16.5" customHeight="1" x14ac:dyDescent="0.15">
      <c r="B9" s="184"/>
      <c r="C9" s="174"/>
      <c r="D9" s="175"/>
      <c r="E9" s="174"/>
      <c r="F9" s="174"/>
      <c r="G9" s="174"/>
      <c r="H9" s="174"/>
      <c r="I9" s="174"/>
      <c r="J9" s="174"/>
      <c r="K9" s="174"/>
      <c r="L9" s="174"/>
      <c r="M9" s="174"/>
      <c r="N9" s="174"/>
      <c r="O9" s="174"/>
      <c r="P9" s="174"/>
      <c r="Q9" s="174"/>
      <c r="R9" s="174"/>
      <c r="S9" s="174"/>
      <c r="T9" s="177"/>
      <c r="U9" s="174"/>
      <c r="V9" s="174"/>
      <c r="W9" s="174"/>
      <c r="X9" s="174"/>
      <c r="Y9" s="177"/>
      <c r="Z9" s="180"/>
      <c r="AA9" s="180"/>
      <c r="AB9" s="180"/>
    </row>
    <row r="10" spans="2:28" ht="20.100000000000001" customHeight="1" x14ac:dyDescent="0.15">
      <c r="B10" s="40" t="s">
        <v>646</v>
      </c>
      <c r="D10" s="17"/>
      <c r="T10" s="178"/>
      <c r="V10" s="214" t="s">
        <v>349</v>
      </c>
      <c r="W10" s="214" t="s">
        <v>350</v>
      </c>
      <c r="X10" s="214" t="s">
        <v>351</v>
      </c>
      <c r="Y10" s="178"/>
      <c r="Z10" s="180"/>
      <c r="AA10" s="180"/>
      <c r="AB10" s="180"/>
    </row>
    <row r="11" spans="2:28" ht="10.5" customHeight="1" x14ac:dyDescent="0.15">
      <c r="B11" s="40"/>
      <c r="D11" s="17"/>
      <c r="T11" s="178"/>
      <c r="Y11" s="178"/>
      <c r="Z11" s="180"/>
      <c r="AA11" s="180"/>
      <c r="AB11" s="180"/>
    </row>
    <row r="12" spans="2:28" ht="21" customHeight="1" x14ac:dyDescent="0.4">
      <c r="B12" s="40"/>
      <c r="D12" s="17" t="s">
        <v>221</v>
      </c>
      <c r="E12" s="1137" t="s">
        <v>647</v>
      </c>
      <c r="F12" s="1137"/>
      <c r="G12" s="1137"/>
      <c r="H12" s="1137"/>
      <c r="I12" s="1137"/>
      <c r="J12" s="1137"/>
      <c r="K12" s="1137"/>
      <c r="L12" s="1137"/>
      <c r="M12" s="1137"/>
      <c r="N12" s="1137"/>
      <c r="O12" s="1137"/>
      <c r="P12" s="1137"/>
      <c r="Q12" s="1137"/>
      <c r="R12" s="1137"/>
      <c r="S12" s="1137"/>
      <c r="T12" s="1138"/>
      <c r="V12" s="17" t="s">
        <v>10</v>
      </c>
      <c r="W12" s="17" t="s">
        <v>350</v>
      </c>
      <c r="X12" s="17" t="s">
        <v>10</v>
      </c>
      <c r="Y12" s="190"/>
    </row>
    <row r="13" spans="2:28" ht="15.75" customHeight="1" x14ac:dyDescent="0.4">
      <c r="B13" s="40"/>
      <c r="D13" s="17"/>
      <c r="T13" s="178"/>
      <c r="V13" s="17"/>
      <c r="W13" s="17"/>
      <c r="X13" s="17"/>
      <c r="Y13" s="194"/>
    </row>
    <row r="14" spans="2:28" ht="27.75" customHeight="1" x14ac:dyDescent="0.4">
      <c r="B14" s="40"/>
      <c r="D14" s="17" t="s">
        <v>223</v>
      </c>
      <c r="E14" s="906" t="s">
        <v>648</v>
      </c>
      <c r="F14" s="906"/>
      <c r="G14" s="906"/>
      <c r="H14" s="906"/>
      <c r="I14" s="906"/>
      <c r="J14" s="906"/>
      <c r="K14" s="906"/>
      <c r="L14" s="906"/>
      <c r="M14" s="906"/>
      <c r="N14" s="906"/>
      <c r="O14" s="906"/>
      <c r="P14" s="906"/>
      <c r="Q14" s="906"/>
      <c r="R14" s="906"/>
      <c r="S14" s="906"/>
      <c r="T14" s="1169"/>
      <c r="V14" s="17" t="s">
        <v>10</v>
      </c>
      <c r="W14" s="17" t="s">
        <v>350</v>
      </c>
      <c r="X14" s="17" t="s">
        <v>10</v>
      </c>
      <c r="Y14" s="190"/>
    </row>
    <row r="15" spans="2:28" ht="20.25" customHeight="1" x14ac:dyDescent="0.4">
      <c r="B15" s="15"/>
      <c r="D15" s="17"/>
      <c r="E15" s="284" t="s">
        <v>649</v>
      </c>
      <c r="F15" s="197"/>
      <c r="H15" s="284"/>
      <c r="I15" s="284"/>
      <c r="J15" s="284"/>
      <c r="K15" s="284"/>
      <c r="L15" s="284"/>
      <c r="M15" s="284"/>
      <c r="N15" s="284"/>
      <c r="O15" s="284"/>
      <c r="P15" s="284"/>
      <c r="Q15" s="284"/>
      <c r="R15" s="284"/>
      <c r="S15" s="284"/>
      <c r="U15" s="40"/>
      <c r="Y15" s="178"/>
    </row>
    <row r="16" spans="2:28" ht="18" customHeight="1" x14ac:dyDescent="0.4">
      <c r="B16" s="15"/>
      <c r="D16" s="17"/>
      <c r="E16" s="284" t="s">
        <v>650</v>
      </c>
      <c r="F16" s="197"/>
      <c r="H16" s="284"/>
      <c r="I16" s="284"/>
      <c r="J16" s="284"/>
      <c r="K16" s="284"/>
      <c r="L16" s="284"/>
      <c r="M16" s="284"/>
      <c r="N16" s="284"/>
      <c r="O16" s="284"/>
      <c r="P16" s="284"/>
      <c r="Q16" s="284"/>
      <c r="R16" s="284"/>
      <c r="S16" s="284"/>
      <c r="U16" s="40"/>
      <c r="Y16" s="178"/>
    </row>
    <row r="17" spans="2:28" ht="20.25" customHeight="1" x14ac:dyDescent="0.4">
      <c r="B17" s="15"/>
      <c r="D17" s="17"/>
      <c r="E17" s="284" t="s">
        <v>651</v>
      </c>
      <c r="F17" s="197"/>
      <c r="H17" s="284"/>
      <c r="I17" s="284"/>
      <c r="J17" s="284"/>
      <c r="K17" s="284"/>
      <c r="L17" s="284"/>
      <c r="M17" s="284"/>
      <c r="N17" s="284"/>
      <c r="O17" s="284"/>
      <c r="P17" s="284"/>
      <c r="Q17" s="284"/>
      <c r="R17" s="284"/>
      <c r="S17" s="284"/>
      <c r="U17" s="40"/>
      <c r="Y17" s="178"/>
    </row>
    <row r="18" spans="2:28" ht="18.75" customHeight="1" x14ac:dyDescent="0.4">
      <c r="B18" s="15"/>
      <c r="D18" s="17"/>
      <c r="E18" s="284" t="s">
        <v>652</v>
      </c>
      <c r="F18" s="197"/>
      <c r="H18" s="284"/>
      <c r="I18" s="284"/>
      <c r="J18" s="284"/>
      <c r="K18" s="284"/>
      <c r="L18" s="284"/>
      <c r="M18" s="284"/>
      <c r="N18" s="284"/>
      <c r="O18" s="284"/>
      <c r="P18" s="284"/>
      <c r="Q18" s="284"/>
      <c r="R18" s="284"/>
      <c r="S18" s="284"/>
      <c r="U18" s="40"/>
      <c r="Y18" s="178"/>
    </row>
    <row r="19" spans="2:28" ht="18.75" customHeight="1" x14ac:dyDescent="0.4">
      <c r="B19" s="15"/>
      <c r="D19" s="17"/>
      <c r="E19" s="284" t="s">
        <v>653</v>
      </c>
      <c r="F19" s="197"/>
      <c r="H19" s="284"/>
      <c r="I19" s="284"/>
      <c r="J19" s="284"/>
      <c r="K19" s="284"/>
      <c r="L19" s="284"/>
      <c r="M19" s="284"/>
      <c r="N19" s="284"/>
      <c r="O19" s="284"/>
      <c r="P19" s="284"/>
      <c r="Q19" s="284"/>
      <c r="R19" s="284"/>
      <c r="S19" s="284"/>
      <c r="U19" s="40"/>
      <c r="Y19" s="178"/>
    </row>
    <row r="20" spans="2:28" ht="18.75" customHeight="1" x14ac:dyDescent="0.4">
      <c r="B20" s="15"/>
      <c r="D20" s="17"/>
      <c r="E20" s="284" t="s">
        <v>654</v>
      </c>
      <c r="F20" s="197"/>
      <c r="H20" s="284"/>
      <c r="I20" s="284"/>
      <c r="J20" s="284"/>
      <c r="K20" s="284"/>
      <c r="L20" s="284"/>
      <c r="M20" s="284"/>
      <c r="N20" s="284"/>
      <c r="O20" s="284"/>
      <c r="P20" s="284"/>
      <c r="Q20" s="284"/>
      <c r="R20" s="284"/>
      <c r="S20" s="284"/>
      <c r="U20" s="40"/>
      <c r="Y20" s="178"/>
    </row>
    <row r="21" spans="2:28" ht="19.5" customHeight="1" x14ac:dyDescent="0.4">
      <c r="B21" s="15"/>
      <c r="D21" s="17"/>
      <c r="E21" s="284" t="s">
        <v>655</v>
      </c>
      <c r="F21" s="197"/>
      <c r="H21" s="284"/>
      <c r="I21" s="284"/>
      <c r="J21" s="284"/>
      <c r="K21" s="284"/>
      <c r="L21" s="284"/>
      <c r="M21" s="284"/>
      <c r="N21" s="284"/>
      <c r="O21" s="284"/>
      <c r="P21" s="284"/>
      <c r="Q21" s="284"/>
      <c r="R21" s="284"/>
      <c r="S21" s="284"/>
      <c r="U21" s="40"/>
      <c r="Y21" s="178"/>
    </row>
    <row r="22" spans="2:28" ht="17.25" customHeight="1" x14ac:dyDescent="0.4">
      <c r="B22" s="15"/>
      <c r="D22" s="17"/>
      <c r="E22" s="284" t="s">
        <v>656</v>
      </c>
      <c r="F22" s="197"/>
      <c r="H22" s="284"/>
      <c r="I22" s="284"/>
      <c r="J22" s="284"/>
      <c r="K22" s="284"/>
      <c r="L22" s="284"/>
      <c r="M22" s="284"/>
      <c r="N22" s="284"/>
      <c r="O22" s="284"/>
      <c r="P22" s="284"/>
      <c r="Q22" s="284"/>
      <c r="R22" s="284"/>
      <c r="S22" s="284"/>
      <c r="U22" s="40"/>
      <c r="Y22" s="178"/>
    </row>
    <row r="23" spans="2:28" ht="20.25" customHeight="1" x14ac:dyDescent="0.4">
      <c r="B23" s="15"/>
      <c r="D23" s="17"/>
      <c r="E23" s="284" t="s">
        <v>657</v>
      </c>
      <c r="F23" s="197"/>
      <c r="H23" s="284"/>
      <c r="I23" s="284"/>
      <c r="J23" s="284"/>
      <c r="K23" s="284"/>
      <c r="L23" s="284"/>
      <c r="M23" s="284"/>
      <c r="N23" s="284"/>
      <c r="O23" s="284"/>
      <c r="P23" s="284"/>
      <c r="Q23" s="284"/>
      <c r="R23" s="284"/>
      <c r="S23" s="284"/>
      <c r="U23" s="40"/>
      <c r="Y23" s="178"/>
    </row>
    <row r="24" spans="2:28" ht="18" customHeight="1" x14ac:dyDescent="0.4">
      <c r="B24" s="15"/>
      <c r="D24" s="17"/>
      <c r="E24" s="284" t="s">
        <v>658</v>
      </c>
      <c r="F24" s="197"/>
      <c r="H24" s="284"/>
      <c r="I24" s="284"/>
      <c r="J24" s="284"/>
      <c r="K24" s="284"/>
      <c r="L24" s="284"/>
      <c r="M24" s="284"/>
      <c r="N24" s="284"/>
      <c r="O24" s="284"/>
      <c r="P24" s="284"/>
      <c r="Q24" s="284"/>
      <c r="R24" s="284"/>
      <c r="S24" s="284"/>
      <c r="U24" s="40"/>
      <c r="Y24" s="178"/>
    </row>
    <row r="25" spans="2:28" ht="18.75" customHeight="1" x14ac:dyDescent="0.4">
      <c r="B25" s="15"/>
      <c r="D25" s="17"/>
      <c r="E25" s="284" t="s">
        <v>659</v>
      </c>
      <c r="F25" s="197"/>
      <c r="H25" s="284"/>
      <c r="I25" s="284"/>
      <c r="J25" s="284"/>
      <c r="K25" s="284"/>
      <c r="L25" s="284"/>
      <c r="M25" s="284"/>
      <c r="N25" s="284"/>
      <c r="O25" s="284"/>
      <c r="P25" s="284"/>
      <c r="Q25" s="284"/>
      <c r="R25" s="284"/>
      <c r="S25" s="284"/>
      <c r="U25" s="40"/>
      <c r="Y25" s="178"/>
    </row>
    <row r="26" spans="2:28" ht="6.75" customHeight="1" x14ac:dyDescent="0.4">
      <c r="B26" s="198"/>
      <c r="C26" s="200"/>
      <c r="D26" s="203"/>
      <c r="E26" s="200"/>
      <c r="F26" s="200"/>
      <c r="G26" s="200"/>
      <c r="H26" s="200"/>
      <c r="I26" s="200"/>
      <c r="J26" s="200"/>
      <c r="K26" s="200"/>
      <c r="L26" s="200"/>
      <c r="M26" s="200"/>
      <c r="N26" s="200"/>
      <c r="O26" s="200"/>
      <c r="P26" s="200"/>
      <c r="Q26" s="200"/>
      <c r="R26" s="200"/>
      <c r="S26" s="200"/>
      <c r="T26" s="201"/>
      <c r="U26" s="200"/>
      <c r="V26" s="200"/>
      <c r="W26" s="200"/>
      <c r="X26" s="200"/>
      <c r="Y26" s="201"/>
    </row>
    <row r="27" spans="2:28" ht="5.25" customHeight="1" x14ac:dyDescent="0.4">
      <c r="D27" s="17"/>
    </row>
    <row r="28" spans="2:28" ht="18.75" customHeight="1" x14ac:dyDescent="0.4">
      <c r="B28" s="11" t="s">
        <v>606</v>
      </c>
    </row>
    <row r="29" spans="2:28" ht="18.75" customHeight="1" x14ac:dyDescent="0.15">
      <c r="B29" s="11" t="s">
        <v>607</v>
      </c>
      <c r="K29" s="180"/>
      <c r="L29" s="180"/>
      <c r="M29" s="180"/>
      <c r="N29" s="180"/>
      <c r="O29" s="180"/>
      <c r="P29" s="180"/>
      <c r="Q29" s="180"/>
      <c r="R29" s="180"/>
      <c r="S29" s="180"/>
      <c r="T29" s="180"/>
      <c r="U29" s="180"/>
      <c r="V29" s="180"/>
      <c r="W29" s="180"/>
      <c r="X29" s="180"/>
      <c r="Y29" s="180"/>
      <c r="Z29" s="180"/>
      <c r="AA29" s="180"/>
      <c r="AB29" s="180"/>
    </row>
    <row r="30" spans="2:28" ht="6.75" customHeight="1" x14ac:dyDescent="0.4"/>
    <row r="122" spans="3:7" x14ac:dyDescent="0.4">
      <c r="C122" s="200"/>
      <c r="D122" s="200"/>
      <c r="E122" s="200"/>
      <c r="F122" s="200"/>
      <c r="G122" s="200"/>
    </row>
    <row r="123" spans="3:7" x14ac:dyDescent="0.4">
      <c r="C123" s="174"/>
    </row>
  </sheetData>
  <mergeCells count="6">
    <mergeCell ref="E14:T14"/>
    <mergeCell ref="B4:Y4"/>
    <mergeCell ref="B6:F6"/>
    <mergeCell ref="G6:Y6"/>
    <mergeCell ref="B7:F7"/>
    <mergeCell ref="E12:T12"/>
  </mergeCells>
  <phoneticPr fontId="3"/>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Y51"/>
  <sheetViews>
    <sheetView view="pageBreakPreview" zoomScale="60" workbookViewId="0"/>
  </sheetViews>
  <sheetFormatPr defaultRowHeight="18.75" x14ac:dyDescent="0.4"/>
  <cols>
    <col min="1" max="28" width="3.625" style="343" customWidth="1"/>
    <col min="29" max="29" width="9" style="343" customWidth="1"/>
    <col min="30" max="16384" width="9" style="343"/>
  </cols>
  <sheetData>
    <row r="1" spans="1:25" s="339" customFormat="1" ht="13.5" x14ac:dyDescent="0.4">
      <c r="Y1" s="340"/>
    </row>
    <row r="2" spans="1:25" s="339" customFormat="1" ht="13.5" x14ac:dyDescent="0.4">
      <c r="Y2" s="341"/>
    </row>
    <row r="3" spans="1:25" s="339" customFormat="1" ht="23.25" customHeight="1" x14ac:dyDescent="0.4">
      <c r="A3" s="1201" t="s">
        <v>169</v>
      </c>
      <c r="B3" s="1202"/>
      <c r="C3" s="1202"/>
      <c r="D3" s="1202"/>
      <c r="E3" s="1198"/>
      <c r="F3" s="1199"/>
      <c r="G3" s="1199"/>
      <c r="H3" s="1199"/>
      <c r="I3" s="1199"/>
      <c r="J3" s="1199"/>
      <c r="K3" s="1200"/>
      <c r="L3" s="342"/>
      <c r="M3" s="1201" t="s">
        <v>166</v>
      </c>
      <c r="N3" s="1202"/>
      <c r="O3" s="1202"/>
      <c r="P3" s="1202"/>
      <c r="Q3" s="1203"/>
      <c r="R3" s="1204"/>
      <c r="S3" s="1205"/>
      <c r="T3" s="1205"/>
      <c r="U3" s="1205"/>
      <c r="V3" s="1205"/>
      <c r="W3" s="1205"/>
      <c r="X3" s="1205"/>
      <c r="Y3" s="1206"/>
    </row>
    <row r="4" spans="1:25" s="339" customFormat="1" ht="13.5" x14ac:dyDescent="0.4"/>
    <row r="6" spans="1:25" x14ac:dyDescent="0.4">
      <c r="A6" s="1207" t="s">
        <v>754</v>
      </c>
      <c r="B6" s="1207"/>
      <c r="C6" s="1207"/>
      <c r="D6" s="1207"/>
      <c r="E6" s="1207"/>
      <c r="F6" s="1207"/>
      <c r="G6" s="1207"/>
      <c r="H6" s="1207"/>
      <c r="I6" s="1207"/>
      <c r="J6" s="1207"/>
      <c r="K6" s="1207"/>
      <c r="L6" s="1207"/>
      <c r="M6" s="1207"/>
      <c r="N6" s="1207"/>
      <c r="O6" s="1207"/>
      <c r="P6" s="1207"/>
      <c r="Q6" s="1207"/>
      <c r="R6" s="1207"/>
      <c r="S6" s="1207"/>
      <c r="T6" s="1207"/>
      <c r="U6" s="1207"/>
      <c r="V6" s="1207"/>
      <c r="W6" s="1207"/>
      <c r="X6" s="1207"/>
      <c r="Y6" s="1207"/>
    </row>
    <row r="8" spans="1:25" x14ac:dyDescent="0.4">
      <c r="A8" s="343" t="s">
        <v>755</v>
      </c>
    </row>
    <row r="9" spans="1:25" ht="7.5" customHeight="1" x14ac:dyDescent="0.4"/>
    <row r="10" spans="1:25" ht="18" customHeight="1" x14ac:dyDescent="0.4">
      <c r="B10" s="1197" t="s">
        <v>756</v>
      </c>
      <c r="C10" s="1197"/>
      <c r="D10" s="1197"/>
      <c r="E10" s="1197"/>
      <c r="F10" s="1197"/>
      <c r="G10" s="1197"/>
      <c r="H10" s="1197"/>
      <c r="I10" s="1197"/>
      <c r="J10" s="1197"/>
      <c r="K10" s="1197"/>
      <c r="L10" s="1197"/>
      <c r="M10" s="1197" t="s">
        <v>757</v>
      </c>
      <c r="N10" s="1197"/>
      <c r="O10" s="1197"/>
      <c r="P10" s="1197"/>
      <c r="Q10" s="1197"/>
      <c r="R10" s="1198" t="s">
        <v>758</v>
      </c>
      <c r="S10" s="1199"/>
      <c r="T10" s="1199"/>
      <c r="U10" s="1199"/>
      <c r="V10" s="1199"/>
      <c r="W10" s="1199"/>
      <c r="X10" s="1199"/>
      <c r="Y10" s="1200"/>
    </row>
    <row r="11" spans="1:25" ht="18" customHeight="1" x14ac:dyDescent="0.4">
      <c r="B11" s="1208" t="s">
        <v>759</v>
      </c>
      <c r="C11" s="1208"/>
      <c r="D11" s="1208"/>
      <c r="E11" s="1208"/>
      <c r="F11" s="1208"/>
      <c r="G11" s="1208"/>
      <c r="H11" s="1208"/>
      <c r="I11" s="1208"/>
      <c r="J11" s="1208"/>
      <c r="K11" s="1208"/>
      <c r="L11" s="1208"/>
      <c r="M11" s="1197"/>
      <c r="N11" s="1197"/>
      <c r="O11" s="1197"/>
      <c r="P11" s="1197"/>
      <c r="Q11" s="1197"/>
      <c r="R11" s="1198"/>
      <c r="S11" s="1199"/>
      <c r="T11" s="1199"/>
      <c r="U11" s="1199"/>
      <c r="V11" s="1199"/>
      <c r="W11" s="1199"/>
      <c r="X11" s="1199"/>
      <c r="Y11" s="1200"/>
    </row>
    <row r="12" spans="1:25" ht="18" customHeight="1" x14ac:dyDescent="0.4">
      <c r="B12" s="1208" t="s">
        <v>760</v>
      </c>
      <c r="C12" s="1208"/>
      <c r="D12" s="1208"/>
      <c r="E12" s="1208"/>
      <c r="F12" s="1208"/>
      <c r="G12" s="1208"/>
      <c r="H12" s="1208"/>
      <c r="I12" s="1208"/>
      <c r="J12" s="1208"/>
      <c r="K12" s="1208"/>
      <c r="L12" s="1208"/>
      <c r="M12" s="1197"/>
      <c r="N12" s="1197"/>
      <c r="O12" s="1197"/>
      <c r="P12" s="1197"/>
      <c r="Q12" s="1197"/>
      <c r="R12" s="1198"/>
      <c r="S12" s="1199"/>
      <c r="T12" s="1199"/>
      <c r="U12" s="1199"/>
      <c r="V12" s="1199"/>
      <c r="W12" s="1199"/>
      <c r="X12" s="1199"/>
      <c r="Y12" s="1200"/>
    </row>
    <row r="13" spans="1:25" ht="18" customHeight="1" x14ac:dyDescent="0.4">
      <c r="B13" s="1208" t="s">
        <v>761</v>
      </c>
      <c r="C13" s="1208"/>
      <c r="D13" s="1208"/>
      <c r="E13" s="1208"/>
      <c r="F13" s="1208"/>
      <c r="G13" s="1208"/>
      <c r="H13" s="1208"/>
      <c r="I13" s="1208"/>
      <c r="J13" s="1208"/>
      <c r="K13" s="1208"/>
      <c r="L13" s="1208"/>
      <c r="M13" s="1197"/>
      <c r="N13" s="1197"/>
      <c r="O13" s="1197"/>
      <c r="P13" s="1197"/>
      <c r="Q13" s="1197"/>
      <c r="R13" s="1198"/>
      <c r="S13" s="1199"/>
      <c r="T13" s="1199"/>
      <c r="U13" s="1199"/>
      <c r="V13" s="1199"/>
      <c r="W13" s="1199"/>
      <c r="X13" s="1199"/>
      <c r="Y13" s="1200"/>
    </row>
    <row r="14" spans="1:25" ht="18" customHeight="1" x14ac:dyDescent="0.4">
      <c r="B14" s="1208" t="s">
        <v>762</v>
      </c>
      <c r="C14" s="1208"/>
      <c r="D14" s="1208"/>
      <c r="E14" s="1208"/>
      <c r="F14" s="1208"/>
      <c r="G14" s="1208"/>
      <c r="H14" s="1208"/>
      <c r="I14" s="1208"/>
      <c r="J14" s="1208"/>
      <c r="K14" s="1208"/>
      <c r="L14" s="1208"/>
      <c r="M14" s="1197"/>
      <c r="N14" s="1197"/>
      <c r="O14" s="1197"/>
      <c r="P14" s="1197"/>
      <c r="Q14" s="1197"/>
      <c r="R14" s="1198"/>
      <c r="S14" s="1199"/>
      <c r="T14" s="1199"/>
      <c r="U14" s="1199"/>
      <c r="V14" s="1199"/>
      <c r="W14" s="1199"/>
      <c r="X14" s="1199"/>
      <c r="Y14" s="1200"/>
    </row>
    <row r="15" spans="1:25" ht="18" customHeight="1" x14ac:dyDescent="0.4">
      <c r="B15" s="1208" t="s">
        <v>763</v>
      </c>
      <c r="C15" s="1208"/>
      <c r="D15" s="1208"/>
      <c r="E15" s="1208"/>
      <c r="F15" s="1208"/>
      <c r="G15" s="1208"/>
      <c r="H15" s="1208"/>
      <c r="I15" s="1208"/>
      <c r="J15" s="1208"/>
      <c r="K15" s="1208"/>
      <c r="L15" s="1208"/>
      <c r="M15" s="1197"/>
      <c r="N15" s="1197"/>
      <c r="O15" s="1197"/>
      <c r="P15" s="1197"/>
      <c r="Q15" s="1197"/>
      <c r="R15" s="1198"/>
      <c r="S15" s="1199"/>
      <c r="T15" s="1199"/>
      <c r="U15" s="1199"/>
      <c r="V15" s="1199"/>
      <c r="W15" s="1199"/>
      <c r="X15" s="1199"/>
      <c r="Y15" s="1200"/>
    </row>
    <row r="16" spans="1:25" ht="18" customHeight="1" x14ac:dyDescent="0.4">
      <c r="B16" s="1208" t="s">
        <v>764</v>
      </c>
      <c r="C16" s="1208"/>
      <c r="D16" s="1208"/>
      <c r="E16" s="1208"/>
      <c r="F16" s="1208"/>
      <c r="G16" s="1208"/>
      <c r="H16" s="1208"/>
      <c r="I16" s="1208"/>
      <c r="J16" s="1208"/>
      <c r="K16" s="1208"/>
      <c r="L16" s="1208"/>
      <c r="M16" s="1197"/>
      <c r="N16" s="1197"/>
      <c r="O16" s="1197"/>
      <c r="P16" s="1197"/>
      <c r="Q16" s="1197"/>
      <c r="R16" s="1198"/>
      <c r="S16" s="1199"/>
      <c r="T16" s="1199"/>
      <c r="U16" s="1199"/>
      <c r="V16" s="1199"/>
      <c r="W16" s="1199"/>
      <c r="X16" s="1199"/>
      <c r="Y16" s="1200"/>
    </row>
    <row r="17" spans="1:25" ht="18" customHeight="1" x14ac:dyDescent="0.4">
      <c r="B17" s="1208" t="s">
        <v>765</v>
      </c>
      <c r="C17" s="1208"/>
      <c r="D17" s="1208"/>
      <c r="E17" s="1208"/>
      <c r="F17" s="1208"/>
      <c r="G17" s="1208"/>
      <c r="H17" s="1208"/>
      <c r="I17" s="1208"/>
      <c r="J17" s="1208"/>
      <c r="K17" s="1208"/>
      <c r="L17" s="1208"/>
      <c r="M17" s="1197"/>
      <c r="N17" s="1197"/>
      <c r="O17" s="1197"/>
      <c r="P17" s="1197"/>
      <c r="Q17" s="1197"/>
      <c r="R17" s="1198"/>
      <c r="S17" s="1199"/>
      <c r="T17" s="1199"/>
      <c r="U17" s="1199"/>
      <c r="V17" s="1199"/>
      <c r="W17" s="1199"/>
      <c r="X17" s="1199"/>
      <c r="Y17" s="1200"/>
    </row>
    <row r="18" spans="1:25" ht="18" customHeight="1" x14ac:dyDescent="0.4">
      <c r="B18" s="1208" t="s">
        <v>766</v>
      </c>
      <c r="C18" s="1208"/>
      <c r="D18" s="1208"/>
      <c r="E18" s="1208"/>
      <c r="F18" s="1208"/>
      <c r="G18" s="1208"/>
      <c r="H18" s="1208"/>
      <c r="I18" s="1208"/>
      <c r="J18" s="1208"/>
      <c r="K18" s="1208"/>
      <c r="L18" s="1208"/>
      <c r="M18" s="1197"/>
      <c r="N18" s="1197"/>
      <c r="O18" s="1197"/>
      <c r="P18" s="1197"/>
      <c r="Q18" s="1197"/>
      <c r="R18" s="1198"/>
      <c r="S18" s="1199"/>
      <c r="T18" s="1199"/>
      <c r="U18" s="1199"/>
      <c r="V18" s="1199"/>
      <c r="W18" s="1199"/>
      <c r="X18" s="1199"/>
      <c r="Y18" s="1200"/>
    </row>
    <row r="19" spans="1:25" ht="18" customHeight="1" x14ac:dyDescent="0.4">
      <c r="B19" s="1209" t="s">
        <v>767</v>
      </c>
      <c r="C19" s="1210"/>
      <c r="D19" s="1210"/>
      <c r="E19" s="1210"/>
      <c r="F19" s="1210"/>
      <c r="G19" s="1210"/>
      <c r="H19" s="1210"/>
      <c r="I19" s="1210"/>
      <c r="J19" s="1210"/>
      <c r="K19" s="1210"/>
      <c r="L19" s="1211"/>
      <c r="M19" s="1198"/>
      <c r="N19" s="1199"/>
      <c r="O19" s="1199"/>
      <c r="P19" s="1199"/>
      <c r="Q19" s="1200"/>
      <c r="R19" s="1198"/>
      <c r="S19" s="1199"/>
      <c r="T19" s="1199"/>
      <c r="U19" s="1199"/>
      <c r="V19" s="1199"/>
      <c r="W19" s="1199"/>
      <c r="X19" s="1199"/>
      <c r="Y19" s="1200"/>
    </row>
    <row r="20" spans="1:25" ht="18" customHeight="1" x14ac:dyDescent="0.4">
      <c r="B20" s="1208" t="s">
        <v>768</v>
      </c>
      <c r="C20" s="1208"/>
      <c r="D20" s="1208"/>
      <c r="E20" s="1208"/>
      <c r="F20" s="1208"/>
      <c r="G20" s="1208"/>
      <c r="H20" s="1208"/>
      <c r="I20" s="1208"/>
      <c r="J20" s="1208"/>
      <c r="K20" s="1208"/>
      <c r="L20" s="1208"/>
      <c r="M20" s="1197"/>
      <c r="N20" s="1197"/>
      <c r="O20" s="1197"/>
      <c r="P20" s="1197"/>
      <c r="Q20" s="1197"/>
      <c r="R20" s="1198"/>
      <c r="S20" s="1199"/>
      <c r="T20" s="1199"/>
      <c r="U20" s="1199"/>
      <c r="V20" s="1199"/>
      <c r="W20" s="1199"/>
      <c r="X20" s="1199"/>
      <c r="Y20" s="1200"/>
    </row>
    <row r="21" spans="1:25" ht="18" customHeight="1" x14ac:dyDescent="0.4">
      <c r="B21" s="1208" t="s">
        <v>769</v>
      </c>
      <c r="C21" s="1208"/>
      <c r="D21" s="1208"/>
      <c r="E21" s="1208"/>
      <c r="F21" s="1208"/>
      <c r="G21" s="1208"/>
      <c r="H21" s="1208"/>
      <c r="I21" s="1208"/>
      <c r="J21" s="1208"/>
      <c r="K21" s="1208"/>
      <c r="L21" s="1208"/>
      <c r="M21" s="1197"/>
      <c r="N21" s="1197"/>
      <c r="O21" s="1197"/>
      <c r="P21" s="1197"/>
      <c r="Q21" s="1197"/>
      <c r="R21" s="1198"/>
      <c r="S21" s="1199"/>
      <c r="T21" s="1199"/>
      <c r="U21" s="1199"/>
      <c r="V21" s="1199"/>
      <c r="W21" s="1199"/>
      <c r="X21" s="1199"/>
      <c r="Y21" s="1200"/>
    </row>
    <row r="22" spans="1:25" ht="18" customHeight="1" x14ac:dyDescent="0.4">
      <c r="B22" s="1208" t="s">
        <v>770</v>
      </c>
      <c r="C22" s="1208"/>
      <c r="D22" s="1208"/>
      <c r="E22" s="1208"/>
      <c r="F22" s="1208"/>
      <c r="G22" s="1208"/>
      <c r="H22" s="1208"/>
      <c r="I22" s="1208"/>
      <c r="J22" s="1208"/>
      <c r="K22" s="1208"/>
      <c r="L22" s="1208"/>
      <c r="M22" s="1197"/>
      <c r="N22" s="1197"/>
      <c r="O22" s="1197"/>
      <c r="P22" s="1197"/>
      <c r="Q22" s="1197"/>
      <c r="R22" s="1198"/>
      <c r="S22" s="1199"/>
      <c r="T22" s="1199"/>
      <c r="U22" s="1199"/>
      <c r="V22" s="1199"/>
      <c r="W22" s="1199"/>
      <c r="X22" s="1199"/>
      <c r="Y22" s="1200"/>
    </row>
    <row r="23" spans="1:25" ht="18" customHeight="1" x14ac:dyDescent="0.4">
      <c r="B23" s="1208" t="s">
        <v>771</v>
      </c>
      <c r="C23" s="1208"/>
      <c r="D23" s="1208"/>
      <c r="E23" s="1208"/>
      <c r="F23" s="1208"/>
      <c r="G23" s="1208"/>
      <c r="H23" s="1208"/>
      <c r="I23" s="1208"/>
      <c r="J23" s="1208"/>
      <c r="K23" s="1208"/>
      <c r="L23" s="1208"/>
      <c r="M23" s="1197"/>
      <c r="N23" s="1197"/>
      <c r="O23" s="1197"/>
      <c r="P23" s="1197"/>
      <c r="Q23" s="1197"/>
      <c r="R23" s="1198"/>
      <c r="S23" s="1199"/>
      <c r="T23" s="1199"/>
      <c r="U23" s="1199"/>
      <c r="V23" s="1199"/>
      <c r="W23" s="1199"/>
      <c r="X23" s="1199"/>
      <c r="Y23" s="1200"/>
    </row>
    <row r="25" spans="1:25" ht="13.5" customHeight="1" x14ac:dyDescent="0.4">
      <c r="B25" s="1212" t="s">
        <v>772</v>
      </c>
      <c r="C25" s="1213"/>
      <c r="D25" s="1213"/>
      <c r="E25" s="1213"/>
      <c r="F25" s="1213"/>
      <c r="G25" s="1213"/>
      <c r="H25" s="1213"/>
      <c r="I25" s="1213"/>
      <c r="J25" s="1213"/>
      <c r="K25" s="1213"/>
      <c r="L25" s="1213"/>
      <c r="M25" s="1213"/>
      <c r="N25" s="1213"/>
      <c r="O25" s="1213"/>
      <c r="P25" s="1213"/>
      <c r="Q25" s="1213"/>
      <c r="R25" s="1213"/>
      <c r="S25" s="1213"/>
      <c r="T25" s="1213"/>
      <c r="U25" s="1197" t="s">
        <v>773</v>
      </c>
      <c r="V25" s="1197"/>
      <c r="W25" s="1197"/>
      <c r="X25" s="1197"/>
      <c r="Y25" s="1197"/>
    </row>
    <row r="26" spans="1:25" x14ac:dyDescent="0.4">
      <c r="B26" s="1214"/>
      <c r="C26" s="1215"/>
      <c r="D26" s="1215"/>
      <c r="E26" s="1215"/>
      <c r="F26" s="1215"/>
      <c r="G26" s="1215"/>
      <c r="H26" s="1215"/>
      <c r="I26" s="1215"/>
      <c r="J26" s="1215"/>
      <c r="K26" s="1215"/>
      <c r="L26" s="1215"/>
      <c r="M26" s="1215"/>
      <c r="N26" s="1215"/>
      <c r="O26" s="1215"/>
      <c r="P26" s="1215"/>
      <c r="Q26" s="1215"/>
      <c r="R26" s="1215"/>
      <c r="S26" s="1215"/>
      <c r="T26" s="1215"/>
      <c r="U26" s="1197"/>
      <c r="V26" s="1197"/>
      <c r="W26" s="1197"/>
      <c r="X26" s="1197"/>
      <c r="Y26" s="1197"/>
    </row>
    <row r="27" spans="1:25" x14ac:dyDescent="0.4">
      <c r="B27" s="1216"/>
      <c r="C27" s="1217"/>
      <c r="D27" s="1217"/>
      <c r="E27" s="1217"/>
      <c r="F27" s="1217"/>
      <c r="G27" s="1217"/>
      <c r="H27" s="1217"/>
      <c r="I27" s="1217"/>
      <c r="J27" s="1217"/>
      <c r="K27" s="1217"/>
      <c r="L27" s="1217"/>
      <c r="M27" s="1217"/>
      <c r="N27" s="1217"/>
      <c r="O27" s="1217"/>
      <c r="P27" s="1217"/>
      <c r="Q27" s="1217"/>
      <c r="R27" s="1217"/>
      <c r="S27" s="1217"/>
      <c r="T27" s="1217"/>
      <c r="U27" s="1197"/>
      <c r="V27" s="1197"/>
      <c r="W27" s="1197"/>
      <c r="X27" s="1197"/>
      <c r="Y27" s="1197"/>
    </row>
    <row r="29" spans="1:25" hidden="1" x14ac:dyDescent="0.4"/>
    <row r="30" spans="1:25" hidden="1" x14ac:dyDescent="0.4">
      <c r="A30" s="1207" t="s">
        <v>774</v>
      </c>
      <c r="B30" s="1207"/>
      <c r="C30" s="1207"/>
      <c r="D30" s="1207"/>
      <c r="E30" s="1207"/>
      <c r="F30" s="1207"/>
      <c r="G30" s="1207"/>
      <c r="H30" s="1207"/>
      <c r="I30" s="1207"/>
      <c r="J30" s="1207"/>
      <c r="K30" s="1207"/>
      <c r="L30" s="1207"/>
      <c r="M30" s="1207"/>
      <c r="N30" s="1207"/>
      <c r="O30" s="1207"/>
      <c r="P30" s="1207"/>
      <c r="Q30" s="1207"/>
      <c r="R30" s="1207"/>
      <c r="S30" s="1207"/>
      <c r="T30" s="1207"/>
      <c r="U30" s="1207"/>
      <c r="V30" s="1207"/>
      <c r="W30" s="1207"/>
      <c r="X30" s="1207"/>
      <c r="Y30" s="1207"/>
    </row>
    <row r="31" spans="1:25" hidden="1" x14ac:dyDescent="0.4"/>
    <row r="32" spans="1:25" hidden="1" x14ac:dyDescent="0.4">
      <c r="A32" s="343" t="s">
        <v>775</v>
      </c>
    </row>
    <row r="33" spans="2:25" ht="7.5" hidden="1" customHeight="1" x14ac:dyDescent="0.4"/>
    <row r="34" spans="2:25" ht="18" hidden="1" customHeight="1" x14ac:dyDescent="0.4">
      <c r="B34" s="1197" t="s">
        <v>756</v>
      </c>
      <c r="C34" s="1197"/>
      <c r="D34" s="1197"/>
      <c r="E34" s="1197"/>
      <c r="F34" s="1197"/>
      <c r="G34" s="1197"/>
      <c r="H34" s="1197"/>
      <c r="I34" s="1197"/>
      <c r="J34" s="1197"/>
      <c r="K34" s="1197"/>
      <c r="L34" s="1197"/>
      <c r="M34" s="1197" t="s">
        <v>757</v>
      </c>
      <c r="N34" s="1197"/>
      <c r="O34" s="1197"/>
      <c r="P34" s="1197"/>
      <c r="Q34" s="1197"/>
      <c r="R34" s="1198" t="s">
        <v>758</v>
      </c>
      <c r="S34" s="1199"/>
      <c r="T34" s="1199"/>
      <c r="U34" s="1199"/>
      <c r="V34" s="1199"/>
      <c r="W34" s="1199"/>
      <c r="X34" s="1199"/>
      <c r="Y34" s="1200"/>
    </row>
    <row r="35" spans="2:25" ht="18" hidden="1" customHeight="1" x14ac:dyDescent="0.4">
      <c r="B35" s="1208" t="s">
        <v>759</v>
      </c>
      <c r="C35" s="1208"/>
      <c r="D35" s="1208"/>
      <c r="E35" s="1208"/>
      <c r="F35" s="1208"/>
      <c r="G35" s="1208"/>
      <c r="H35" s="1208"/>
      <c r="I35" s="1208"/>
      <c r="J35" s="1208"/>
      <c r="K35" s="1208"/>
      <c r="L35" s="1208"/>
      <c r="M35" s="1197"/>
      <c r="N35" s="1197"/>
      <c r="O35" s="1197"/>
      <c r="P35" s="1197"/>
      <c r="Q35" s="1197"/>
      <c r="R35" s="1198"/>
      <c r="S35" s="1199"/>
      <c r="T35" s="1199"/>
      <c r="U35" s="1199"/>
      <c r="V35" s="1199"/>
      <c r="W35" s="1199"/>
      <c r="X35" s="1199"/>
      <c r="Y35" s="1200"/>
    </row>
    <row r="36" spans="2:25" ht="18" hidden="1" customHeight="1" x14ac:dyDescent="0.4">
      <c r="B36" s="1208" t="s">
        <v>760</v>
      </c>
      <c r="C36" s="1208"/>
      <c r="D36" s="1208"/>
      <c r="E36" s="1208"/>
      <c r="F36" s="1208"/>
      <c r="G36" s="1208"/>
      <c r="H36" s="1208"/>
      <c r="I36" s="1208"/>
      <c r="J36" s="1208"/>
      <c r="K36" s="1208"/>
      <c r="L36" s="1208"/>
      <c r="M36" s="1197"/>
      <c r="N36" s="1197"/>
      <c r="O36" s="1197"/>
      <c r="P36" s="1197"/>
      <c r="Q36" s="1197"/>
      <c r="R36" s="1198"/>
      <c r="S36" s="1199"/>
      <c r="T36" s="1199"/>
      <c r="U36" s="1199"/>
      <c r="V36" s="1199"/>
      <c r="W36" s="1199"/>
      <c r="X36" s="1199"/>
      <c r="Y36" s="1200"/>
    </row>
    <row r="37" spans="2:25" ht="18" hidden="1" customHeight="1" x14ac:dyDescent="0.4">
      <c r="B37" s="1208" t="s">
        <v>764</v>
      </c>
      <c r="C37" s="1208"/>
      <c r="D37" s="1208"/>
      <c r="E37" s="1208"/>
      <c r="F37" s="1208"/>
      <c r="G37" s="1208"/>
      <c r="H37" s="1208"/>
      <c r="I37" s="1208"/>
      <c r="J37" s="1208"/>
      <c r="K37" s="1208"/>
      <c r="L37" s="1208"/>
      <c r="M37" s="1197"/>
      <c r="N37" s="1197"/>
      <c r="O37" s="1197"/>
      <c r="P37" s="1197"/>
      <c r="Q37" s="1197"/>
      <c r="R37" s="1198"/>
      <c r="S37" s="1199"/>
      <c r="T37" s="1199"/>
      <c r="U37" s="1199"/>
      <c r="V37" s="1199"/>
      <c r="W37" s="1199"/>
      <c r="X37" s="1199"/>
      <c r="Y37" s="1200"/>
    </row>
    <row r="38" spans="2:25" ht="18" hidden="1" customHeight="1" x14ac:dyDescent="0.4">
      <c r="B38" s="1208" t="s">
        <v>765</v>
      </c>
      <c r="C38" s="1208"/>
      <c r="D38" s="1208"/>
      <c r="E38" s="1208"/>
      <c r="F38" s="1208"/>
      <c r="G38" s="1208"/>
      <c r="H38" s="1208"/>
      <c r="I38" s="1208"/>
      <c r="J38" s="1208"/>
      <c r="K38" s="1208"/>
      <c r="L38" s="1208"/>
      <c r="M38" s="1197"/>
      <c r="N38" s="1197"/>
      <c r="O38" s="1197"/>
      <c r="P38" s="1197"/>
      <c r="Q38" s="1197"/>
      <c r="R38" s="1198"/>
      <c r="S38" s="1199"/>
      <c r="T38" s="1199"/>
      <c r="U38" s="1199"/>
      <c r="V38" s="1199"/>
      <c r="W38" s="1199"/>
      <c r="X38" s="1199"/>
      <c r="Y38" s="1200"/>
    </row>
    <row r="39" spans="2:25" ht="18" hidden="1" customHeight="1" x14ac:dyDescent="0.4">
      <c r="B39" s="1208" t="s">
        <v>766</v>
      </c>
      <c r="C39" s="1208"/>
      <c r="D39" s="1208"/>
      <c r="E39" s="1208"/>
      <c r="F39" s="1208"/>
      <c r="G39" s="1208"/>
      <c r="H39" s="1208"/>
      <c r="I39" s="1208"/>
      <c r="J39" s="1208"/>
      <c r="K39" s="1208"/>
      <c r="L39" s="1208"/>
      <c r="M39" s="1197"/>
      <c r="N39" s="1197"/>
      <c r="O39" s="1197"/>
      <c r="P39" s="1197"/>
      <c r="Q39" s="1197"/>
      <c r="R39" s="1198"/>
      <c r="S39" s="1199"/>
      <c r="T39" s="1199"/>
      <c r="U39" s="1199"/>
      <c r="V39" s="1199"/>
      <c r="W39" s="1199"/>
      <c r="X39" s="1199"/>
      <c r="Y39" s="1200"/>
    </row>
    <row r="40" spans="2:25" ht="18" hidden="1" customHeight="1" x14ac:dyDescent="0.4">
      <c r="B40" s="1209" t="s">
        <v>767</v>
      </c>
      <c r="C40" s="1210"/>
      <c r="D40" s="1210"/>
      <c r="E40" s="1210"/>
      <c r="F40" s="1210"/>
      <c r="G40" s="1210"/>
      <c r="H40" s="1210"/>
      <c r="I40" s="1210"/>
      <c r="J40" s="1210"/>
      <c r="K40" s="1210"/>
      <c r="L40" s="1211"/>
      <c r="M40" s="1198"/>
      <c r="N40" s="1199"/>
      <c r="O40" s="1199"/>
      <c r="P40" s="1199"/>
      <c r="Q40" s="1200"/>
      <c r="R40" s="1198"/>
      <c r="S40" s="1199"/>
      <c r="T40" s="1199"/>
      <c r="U40" s="1199"/>
      <c r="V40" s="1199"/>
      <c r="W40" s="1199"/>
      <c r="X40" s="1199"/>
      <c r="Y40" s="1200"/>
    </row>
    <row r="41" spans="2:25" ht="18" hidden="1" customHeight="1" x14ac:dyDescent="0.4">
      <c r="B41" s="1208" t="s">
        <v>776</v>
      </c>
      <c r="C41" s="1208"/>
      <c r="D41" s="1208"/>
      <c r="E41" s="1208"/>
      <c r="F41" s="1208"/>
      <c r="G41" s="1208"/>
      <c r="H41" s="1208"/>
      <c r="I41" s="1208"/>
      <c r="J41" s="1208"/>
      <c r="K41" s="1208"/>
      <c r="L41" s="1208"/>
      <c r="M41" s="1197"/>
      <c r="N41" s="1197"/>
      <c r="O41" s="1197"/>
      <c r="P41" s="1197"/>
      <c r="Q41" s="1197"/>
      <c r="R41" s="1198"/>
      <c r="S41" s="1199"/>
      <c r="T41" s="1199"/>
      <c r="U41" s="1199"/>
      <c r="V41" s="1199"/>
      <c r="W41" s="1199"/>
      <c r="X41" s="1199"/>
      <c r="Y41" s="1200"/>
    </row>
    <row r="42" spans="2:25" ht="18" hidden="1" customHeight="1" x14ac:dyDescent="0.4">
      <c r="B42" s="1208" t="s">
        <v>769</v>
      </c>
      <c r="C42" s="1208"/>
      <c r="D42" s="1208"/>
      <c r="E42" s="1208"/>
      <c r="F42" s="1208"/>
      <c r="G42" s="1208"/>
      <c r="H42" s="1208"/>
      <c r="I42" s="1208"/>
      <c r="J42" s="1208"/>
      <c r="K42" s="1208"/>
      <c r="L42" s="1208"/>
      <c r="M42" s="1197"/>
      <c r="N42" s="1197"/>
      <c r="O42" s="1197"/>
      <c r="P42" s="1197"/>
      <c r="Q42" s="1197"/>
      <c r="R42" s="1198"/>
      <c r="S42" s="1199"/>
      <c r="T42" s="1199"/>
      <c r="U42" s="1199"/>
      <c r="V42" s="1199"/>
      <c r="W42" s="1199"/>
      <c r="X42" s="1199"/>
      <c r="Y42" s="1200"/>
    </row>
    <row r="43" spans="2:25" hidden="1" x14ac:dyDescent="0.4"/>
    <row r="44" spans="2:25" ht="13.5" hidden="1" customHeight="1" x14ac:dyDescent="0.4">
      <c r="B44" s="1212" t="s">
        <v>777</v>
      </c>
      <c r="C44" s="1213"/>
      <c r="D44" s="1213"/>
      <c r="E44" s="1213"/>
      <c r="F44" s="1213"/>
      <c r="G44" s="1213"/>
      <c r="H44" s="1213"/>
      <c r="I44" s="1213"/>
      <c r="J44" s="1213"/>
      <c r="K44" s="1213"/>
      <c r="L44" s="1213"/>
      <c r="M44" s="1213"/>
      <c r="N44" s="1213"/>
      <c r="O44" s="1213"/>
      <c r="P44" s="1213"/>
      <c r="Q44" s="1213"/>
      <c r="R44" s="1213"/>
      <c r="S44" s="1213"/>
      <c r="T44" s="1213"/>
      <c r="U44" s="1197" t="s">
        <v>773</v>
      </c>
      <c r="V44" s="1197"/>
      <c r="W44" s="1197"/>
      <c r="X44" s="1197"/>
      <c r="Y44" s="1197"/>
    </row>
    <row r="45" spans="2:25" hidden="1" x14ac:dyDescent="0.4">
      <c r="B45" s="1214"/>
      <c r="C45" s="1215"/>
      <c r="D45" s="1215"/>
      <c r="E45" s="1215"/>
      <c r="F45" s="1215"/>
      <c r="G45" s="1215"/>
      <c r="H45" s="1215"/>
      <c r="I45" s="1215"/>
      <c r="J45" s="1215"/>
      <c r="K45" s="1215"/>
      <c r="L45" s="1215"/>
      <c r="M45" s="1215"/>
      <c r="N45" s="1215"/>
      <c r="O45" s="1215"/>
      <c r="P45" s="1215"/>
      <c r="Q45" s="1215"/>
      <c r="R45" s="1215"/>
      <c r="S45" s="1215"/>
      <c r="T45" s="1215"/>
      <c r="U45" s="1197"/>
      <c r="V45" s="1197"/>
      <c r="W45" s="1197"/>
      <c r="X45" s="1197"/>
      <c r="Y45" s="1197"/>
    </row>
    <row r="46" spans="2:25" hidden="1" x14ac:dyDescent="0.4">
      <c r="B46" s="1216"/>
      <c r="C46" s="1217"/>
      <c r="D46" s="1217"/>
      <c r="E46" s="1217"/>
      <c r="F46" s="1217"/>
      <c r="G46" s="1217"/>
      <c r="H46" s="1217"/>
      <c r="I46" s="1217"/>
      <c r="J46" s="1217"/>
      <c r="K46" s="1217"/>
      <c r="L46" s="1217"/>
      <c r="M46" s="1217"/>
      <c r="N46" s="1217"/>
      <c r="O46" s="1217"/>
      <c r="P46" s="1217"/>
      <c r="Q46" s="1217"/>
      <c r="R46" s="1217"/>
      <c r="S46" s="1217"/>
      <c r="T46" s="1217"/>
      <c r="U46" s="1197"/>
      <c r="V46" s="1197"/>
      <c r="W46" s="1197"/>
      <c r="X46" s="1197"/>
      <c r="Y46" s="1197"/>
    </row>
    <row r="47" spans="2:25" ht="7.5" hidden="1" customHeight="1" x14ac:dyDescent="0.4"/>
    <row r="48" spans="2:25" ht="13.5" hidden="1" customHeight="1" x14ac:dyDescent="0.4">
      <c r="B48" s="1212" t="s">
        <v>778</v>
      </c>
      <c r="C48" s="1213"/>
      <c r="D48" s="1213"/>
      <c r="E48" s="1213"/>
      <c r="F48" s="1213"/>
      <c r="G48" s="1213"/>
      <c r="H48" s="1213"/>
      <c r="I48" s="1213"/>
      <c r="J48" s="1213"/>
      <c r="K48" s="1213"/>
      <c r="L48" s="1213"/>
      <c r="M48" s="1213"/>
      <c r="N48" s="1213"/>
      <c r="O48" s="1213"/>
      <c r="P48" s="1213"/>
      <c r="Q48" s="1213"/>
      <c r="R48" s="1213"/>
      <c r="S48" s="1213"/>
      <c r="T48" s="1213"/>
      <c r="U48" s="1197" t="s">
        <v>773</v>
      </c>
      <c r="V48" s="1197"/>
      <c r="W48" s="1197"/>
      <c r="X48" s="1197"/>
      <c r="Y48" s="1197"/>
    </row>
    <row r="49" spans="2:25" hidden="1" x14ac:dyDescent="0.4">
      <c r="B49" s="1214"/>
      <c r="C49" s="1215"/>
      <c r="D49" s="1215"/>
      <c r="E49" s="1215"/>
      <c r="F49" s="1215"/>
      <c r="G49" s="1215"/>
      <c r="H49" s="1215"/>
      <c r="I49" s="1215"/>
      <c r="J49" s="1215"/>
      <c r="K49" s="1215"/>
      <c r="L49" s="1215"/>
      <c r="M49" s="1215"/>
      <c r="N49" s="1215"/>
      <c r="O49" s="1215"/>
      <c r="P49" s="1215"/>
      <c r="Q49" s="1215"/>
      <c r="R49" s="1215"/>
      <c r="S49" s="1215"/>
      <c r="T49" s="1215"/>
      <c r="U49" s="1197"/>
      <c r="V49" s="1197"/>
      <c r="W49" s="1197"/>
      <c r="X49" s="1197"/>
      <c r="Y49" s="1197"/>
    </row>
    <row r="50" spans="2:25" hidden="1" x14ac:dyDescent="0.4">
      <c r="B50" s="1216"/>
      <c r="C50" s="1217"/>
      <c r="D50" s="1217"/>
      <c r="E50" s="1217"/>
      <c r="F50" s="1217"/>
      <c r="G50" s="1217"/>
      <c r="H50" s="1217"/>
      <c r="I50" s="1217"/>
      <c r="J50" s="1217"/>
      <c r="K50" s="1217"/>
      <c r="L50" s="1217"/>
      <c r="M50" s="1217"/>
      <c r="N50" s="1217"/>
      <c r="O50" s="1217"/>
      <c r="P50" s="1217"/>
      <c r="Q50" s="1217"/>
      <c r="R50" s="1217"/>
      <c r="S50" s="1217"/>
      <c r="T50" s="1217"/>
      <c r="U50" s="1197"/>
      <c r="V50" s="1197"/>
      <c r="W50" s="1197"/>
      <c r="X50" s="1197"/>
      <c r="Y50" s="1197"/>
    </row>
    <row r="51" spans="2:25" hidden="1" x14ac:dyDescent="0.4"/>
  </sheetData>
  <mergeCells count="81">
    <mergeCell ref="B48:T50"/>
    <mergeCell ref="U48:Y50"/>
    <mergeCell ref="B40:L40"/>
    <mergeCell ref="M40:Q40"/>
    <mergeCell ref="R40:Y40"/>
    <mergeCell ref="B41:L41"/>
    <mergeCell ref="M41:Q41"/>
    <mergeCell ref="R41:Y41"/>
    <mergeCell ref="B42:L42"/>
    <mergeCell ref="M42:Q42"/>
    <mergeCell ref="R42:Y42"/>
    <mergeCell ref="B44:T46"/>
    <mergeCell ref="U44:Y46"/>
    <mergeCell ref="B38:L38"/>
    <mergeCell ref="M38:Q38"/>
    <mergeCell ref="R38:Y38"/>
    <mergeCell ref="B39:L39"/>
    <mergeCell ref="M39:Q39"/>
    <mergeCell ref="R39:Y39"/>
    <mergeCell ref="B36:L36"/>
    <mergeCell ref="M36:Q36"/>
    <mergeCell ref="R36:Y36"/>
    <mergeCell ref="B37:L37"/>
    <mergeCell ref="M37:Q37"/>
    <mergeCell ref="R37:Y37"/>
    <mergeCell ref="B34:L34"/>
    <mergeCell ref="M34:Q34"/>
    <mergeCell ref="R34:Y34"/>
    <mergeCell ref="B35:L35"/>
    <mergeCell ref="M35:Q35"/>
    <mergeCell ref="R35:Y35"/>
    <mergeCell ref="A30:Y30"/>
    <mergeCell ref="B21:L21"/>
    <mergeCell ref="M21:Q21"/>
    <mergeCell ref="R21:Y21"/>
    <mergeCell ref="B22:L22"/>
    <mergeCell ref="M22:Q22"/>
    <mergeCell ref="R22:Y22"/>
    <mergeCell ref="B23:L23"/>
    <mergeCell ref="M23:Q23"/>
    <mergeCell ref="R23:Y23"/>
    <mergeCell ref="B25:T27"/>
    <mergeCell ref="U25:Y27"/>
    <mergeCell ref="B19:L19"/>
    <mergeCell ref="M19:Q19"/>
    <mergeCell ref="R19:Y19"/>
    <mergeCell ref="B20:L20"/>
    <mergeCell ref="M20:Q20"/>
    <mergeCell ref="R20:Y20"/>
    <mergeCell ref="B17:L17"/>
    <mergeCell ref="M17:Q17"/>
    <mergeCell ref="R17:Y17"/>
    <mergeCell ref="B18:L18"/>
    <mergeCell ref="M18:Q18"/>
    <mergeCell ref="R18:Y18"/>
    <mergeCell ref="B15:L15"/>
    <mergeCell ref="M15:Q15"/>
    <mergeCell ref="R15:Y15"/>
    <mergeCell ref="B16:L16"/>
    <mergeCell ref="M16:Q16"/>
    <mergeCell ref="R16:Y16"/>
    <mergeCell ref="B13:L13"/>
    <mergeCell ref="M13:Q13"/>
    <mergeCell ref="R13:Y13"/>
    <mergeCell ref="B14:L14"/>
    <mergeCell ref="M14:Q14"/>
    <mergeCell ref="R14:Y14"/>
    <mergeCell ref="B11:L11"/>
    <mergeCell ref="M11:Q11"/>
    <mergeCell ref="R11:Y11"/>
    <mergeCell ref="B12:L12"/>
    <mergeCell ref="M12:Q12"/>
    <mergeCell ref="R12:Y12"/>
    <mergeCell ref="B10:L10"/>
    <mergeCell ref="M10:Q10"/>
    <mergeCell ref="R10:Y10"/>
    <mergeCell ref="A3:D3"/>
    <mergeCell ref="E3:K3"/>
    <mergeCell ref="M3:Q3"/>
    <mergeCell ref="R3:Y3"/>
    <mergeCell ref="A6:Y6"/>
  </mergeCells>
  <phoneticPr fontId="3"/>
  <printOptions horizontalCentered="1" verticalCentered="1"/>
  <pageMargins left="0.39370078740157483" right="0.39370078740157483" top="0.78740157480314965" bottom="0" header="0.51181102362204722" footer="0.51181102362204722"/>
  <pageSetup paperSize="9" scale="87" orientation="portrait" r:id="rId1"/>
  <headerFooter alignWithMargins="0">
    <oddHeader>&amp;R&amp;"ＭＳ ゴシック,標準"&amp;10＜参考様式５＞</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W37"/>
  <sheetViews>
    <sheetView view="pageBreakPreview" topLeftCell="A13" zoomScale="60" workbookViewId="0"/>
  </sheetViews>
  <sheetFormatPr defaultColWidth="9" defaultRowHeight="18.75" x14ac:dyDescent="0.4"/>
  <cols>
    <col min="1" max="25" width="4.125" style="343" customWidth="1"/>
    <col min="26" max="16384" width="9" style="343"/>
  </cols>
  <sheetData>
    <row r="1" spans="1:23" ht="16.5" customHeight="1" x14ac:dyDescent="0.4">
      <c r="V1" s="344"/>
    </row>
    <row r="2" spans="1:23" ht="16.5" customHeight="1" x14ac:dyDescent="0.4">
      <c r="A2" s="1207" t="s">
        <v>779</v>
      </c>
      <c r="B2" s="1207"/>
      <c r="C2" s="1207"/>
      <c r="D2" s="1207"/>
      <c r="E2" s="1207"/>
      <c r="F2" s="1207"/>
      <c r="G2" s="1207"/>
      <c r="H2" s="1207"/>
      <c r="I2" s="1207"/>
      <c r="J2" s="1207"/>
      <c r="K2" s="1207"/>
      <c r="L2" s="1207"/>
      <c r="M2" s="1207"/>
      <c r="N2" s="1207"/>
      <c r="O2" s="1207"/>
      <c r="P2" s="1207"/>
      <c r="Q2" s="1207"/>
      <c r="R2" s="1207"/>
      <c r="S2" s="1207"/>
      <c r="T2" s="1207"/>
      <c r="U2" s="1207"/>
      <c r="V2" s="1207"/>
    </row>
    <row r="3" spans="1:23" ht="16.5" customHeight="1" x14ac:dyDescent="0.4">
      <c r="A3" s="1207" t="s">
        <v>780</v>
      </c>
      <c r="B3" s="1207"/>
      <c r="C3" s="1207"/>
      <c r="D3" s="1207"/>
      <c r="E3" s="1207"/>
      <c r="F3" s="1207"/>
      <c r="G3" s="1207"/>
      <c r="H3" s="1207"/>
      <c r="I3" s="1207"/>
      <c r="J3" s="1207"/>
      <c r="K3" s="1207"/>
      <c r="L3" s="1207"/>
      <c r="M3" s="1207"/>
      <c r="N3" s="1207"/>
      <c r="O3" s="1207"/>
      <c r="P3" s="1207"/>
      <c r="Q3" s="1207"/>
      <c r="R3" s="1207"/>
      <c r="S3" s="1207"/>
      <c r="T3" s="1207"/>
      <c r="U3" s="1207"/>
      <c r="V3" s="1207"/>
    </row>
    <row r="4" spans="1:23" ht="16.5" customHeight="1" x14ac:dyDescent="0.4"/>
    <row r="5" spans="1:23" ht="16.5" customHeight="1" x14ac:dyDescent="0.4">
      <c r="A5" s="345" t="s">
        <v>781</v>
      </c>
      <c r="B5" s="345"/>
      <c r="C5" s="345"/>
      <c r="D5" s="346"/>
      <c r="E5" s="347"/>
      <c r="F5" s="346"/>
      <c r="G5" s="346"/>
      <c r="H5" s="346"/>
      <c r="I5" s="346"/>
      <c r="J5" s="346"/>
      <c r="K5" s="346"/>
      <c r="L5" s="346"/>
      <c r="M5" s="347"/>
      <c r="N5" s="346"/>
      <c r="O5" s="346"/>
      <c r="P5" s="346"/>
      <c r="Q5" s="346"/>
      <c r="R5" s="346"/>
      <c r="S5" s="346"/>
      <c r="T5" s="346"/>
      <c r="U5" s="346"/>
      <c r="V5" s="346"/>
      <c r="W5" s="346"/>
    </row>
    <row r="6" spans="1:23" ht="16.5" customHeight="1" x14ac:dyDescent="0.4"/>
    <row r="7" spans="1:23" ht="16.5" customHeight="1" x14ac:dyDescent="0.4">
      <c r="B7" s="1198" t="s">
        <v>782</v>
      </c>
      <c r="C7" s="1199"/>
      <c r="D7" s="1199"/>
      <c r="E7" s="1199"/>
      <c r="F7" s="1199"/>
      <c r="G7" s="1199"/>
      <c r="H7" s="1199"/>
      <c r="I7" s="1199"/>
      <c r="J7" s="1200"/>
      <c r="K7" s="1198" t="s">
        <v>783</v>
      </c>
      <c r="L7" s="1199"/>
      <c r="M7" s="1199"/>
      <c r="N7" s="1199"/>
      <c r="O7" s="1199"/>
      <c r="P7" s="1199"/>
      <c r="Q7" s="1199"/>
      <c r="R7" s="1199"/>
      <c r="S7" s="1199"/>
      <c r="T7" s="1199"/>
      <c r="U7" s="1200"/>
    </row>
    <row r="8" spans="1:23" ht="22.5" customHeight="1" x14ac:dyDescent="0.4">
      <c r="B8" s="1209"/>
      <c r="C8" s="1210"/>
      <c r="D8" s="1210"/>
      <c r="E8" s="1210"/>
      <c r="F8" s="1210"/>
      <c r="G8" s="1210"/>
      <c r="H8" s="1210"/>
      <c r="I8" s="1210"/>
      <c r="J8" s="1211"/>
      <c r="K8" s="1199"/>
      <c r="L8" s="1199"/>
      <c r="M8" s="1199"/>
      <c r="N8" s="1199"/>
      <c r="O8" s="348" t="s">
        <v>72</v>
      </c>
      <c r="P8" s="1199"/>
      <c r="Q8" s="1199"/>
      <c r="R8" s="348" t="s">
        <v>530</v>
      </c>
      <c r="S8" s="1199"/>
      <c r="T8" s="1199"/>
      <c r="U8" s="349" t="s">
        <v>183</v>
      </c>
    </row>
    <row r="9" spans="1:23" ht="22.5" customHeight="1" x14ac:dyDescent="0.4">
      <c r="B9" s="1209"/>
      <c r="C9" s="1210"/>
      <c r="D9" s="1210"/>
      <c r="E9" s="1210"/>
      <c r="F9" s="1210"/>
      <c r="G9" s="1210"/>
      <c r="H9" s="1210"/>
      <c r="I9" s="1210"/>
      <c r="J9" s="1211"/>
      <c r="K9" s="1199"/>
      <c r="L9" s="1199"/>
      <c r="M9" s="1199"/>
      <c r="N9" s="1199"/>
      <c r="O9" s="348" t="s">
        <v>72</v>
      </c>
      <c r="P9" s="1199"/>
      <c r="Q9" s="1199"/>
      <c r="R9" s="348" t="s">
        <v>530</v>
      </c>
      <c r="S9" s="1199"/>
      <c r="T9" s="1199"/>
      <c r="U9" s="349" t="s">
        <v>183</v>
      </c>
    </row>
    <row r="10" spans="1:23" ht="22.5" customHeight="1" x14ac:dyDescent="0.4">
      <c r="B10" s="1209"/>
      <c r="C10" s="1210"/>
      <c r="D10" s="1210"/>
      <c r="E10" s="1210"/>
      <c r="F10" s="1210"/>
      <c r="G10" s="1210"/>
      <c r="H10" s="1210"/>
      <c r="I10" s="1210"/>
      <c r="J10" s="1211"/>
      <c r="K10" s="1199"/>
      <c r="L10" s="1199"/>
      <c r="M10" s="1199"/>
      <c r="N10" s="1199"/>
      <c r="O10" s="348" t="s">
        <v>72</v>
      </c>
      <c r="P10" s="1199"/>
      <c r="Q10" s="1199"/>
      <c r="R10" s="348" t="s">
        <v>530</v>
      </c>
      <c r="S10" s="1199"/>
      <c r="T10" s="1199"/>
      <c r="U10" s="349" t="s">
        <v>183</v>
      </c>
    </row>
    <row r="11" spans="1:23" ht="22.5" customHeight="1" x14ac:dyDescent="0.4">
      <c r="B11" s="1209"/>
      <c r="C11" s="1210"/>
      <c r="D11" s="1210"/>
      <c r="E11" s="1210"/>
      <c r="F11" s="1210"/>
      <c r="G11" s="1210"/>
      <c r="H11" s="1210"/>
      <c r="I11" s="1210"/>
      <c r="J11" s="1211"/>
      <c r="K11" s="1199"/>
      <c r="L11" s="1199"/>
      <c r="M11" s="1199"/>
      <c r="N11" s="1199"/>
      <c r="O11" s="348" t="s">
        <v>72</v>
      </c>
      <c r="P11" s="1199"/>
      <c r="Q11" s="1199"/>
      <c r="R11" s="348" t="s">
        <v>530</v>
      </c>
      <c r="S11" s="1199"/>
      <c r="T11" s="1199"/>
      <c r="U11" s="349" t="s">
        <v>183</v>
      </c>
    </row>
    <row r="12" spans="1:23" ht="22.5" customHeight="1" x14ac:dyDescent="0.4">
      <c r="B12" s="1209"/>
      <c r="C12" s="1210"/>
      <c r="D12" s="1210"/>
      <c r="E12" s="1210"/>
      <c r="F12" s="1210"/>
      <c r="G12" s="1210"/>
      <c r="H12" s="1210"/>
      <c r="I12" s="1210"/>
      <c r="J12" s="1211"/>
      <c r="K12" s="1199"/>
      <c r="L12" s="1199"/>
      <c r="M12" s="1199"/>
      <c r="N12" s="1199"/>
      <c r="O12" s="348" t="s">
        <v>72</v>
      </c>
      <c r="P12" s="1199"/>
      <c r="Q12" s="1199"/>
      <c r="R12" s="348" t="s">
        <v>530</v>
      </c>
      <c r="S12" s="1199"/>
      <c r="T12" s="1199"/>
      <c r="U12" s="349" t="s">
        <v>183</v>
      </c>
    </row>
    <row r="13" spans="1:23" ht="16.5" customHeight="1" x14ac:dyDescent="0.4">
      <c r="B13" s="1230" t="s">
        <v>784</v>
      </c>
      <c r="C13" s="1230"/>
      <c r="D13" s="1230"/>
      <c r="E13" s="1230"/>
      <c r="F13" s="1230"/>
      <c r="G13" s="1230"/>
      <c r="H13" s="1230"/>
      <c r="I13" s="1230"/>
      <c r="J13" s="1230"/>
      <c r="K13" s="1230"/>
      <c r="L13" s="1230"/>
      <c r="M13" s="1230"/>
      <c r="N13" s="1230"/>
      <c r="O13" s="1230"/>
      <c r="P13" s="1230"/>
      <c r="Q13" s="1230"/>
      <c r="R13" s="1230"/>
      <c r="S13" s="1230"/>
      <c r="T13" s="1230"/>
      <c r="U13" s="1230"/>
      <c r="V13" s="1230"/>
    </row>
    <row r="14" spans="1:23" ht="16.5" customHeight="1" x14ac:dyDescent="0.4">
      <c r="B14" s="1230"/>
      <c r="C14" s="1230"/>
      <c r="D14" s="1230"/>
      <c r="E14" s="1230"/>
      <c r="F14" s="1230"/>
      <c r="G14" s="1230"/>
      <c r="H14" s="1230"/>
      <c r="I14" s="1230"/>
      <c r="J14" s="1230"/>
      <c r="K14" s="1230"/>
      <c r="L14" s="1230"/>
      <c r="M14" s="1230"/>
      <c r="N14" s="1230"/>
      <c r="O14" s="1230"/>
      <c r="P14" s="1230"/>
      <c r="Q14" s="1230"/>
      <c r="R14" s="1230"/>
      <c r="S14" s="1230"/>
      <c r="T14" s="1230"/>
      <c r="U14" s="1230"/>
      <c r="V14" s="1230"/>
    </row>
    <row r="15" spans="1:23" ht="16.5" customHeight="1" x14ac:dyDescent="0.4"/>
    <row r="16" spans="1:23" ht="16.5" customHeight="1" x14ac:dyDescent="0.4">
      <c r="B16" s="343" t="s">
        <v>785</v>
      </c>
    </row>
    <row r="17" spans="1:22" ht="16.5" customHeight="1" x14ac:dyDescent="0.4">
      <c r="B17" s="350" t="s">
        <v>10</v>
      </c>
      <c r="C17" s="343" t="s">
        <v>786</v>
      </c>
    </row>
    <row r="18" spans="1:22" ht="16.5" customHeight="1" x14ac:dyDescent="0.4">
      <c r="B18" s="350" t="s">
        <v>10</v>
      </c>
      <c r="C18" s="343" t="s">
        <v>787</v>
      </c>
    </row>
    <row r="19" spans="1:22" ht="16.5" customHeight="1" x14ac:dyDescent="0.4">
      <c r="B19" s="350" t="s">
        <v>10</v>
      </c>
      <c r="C19" s="343" t="s">
        <v>788</v>
      </c>
    </row>
    <row r="20" spans="1:22" ht="16.5" customHeight="1" x14ac:dyDescent="0.4"/>
    <row r="21" spans="1:22" hidden="1" x14ac:dyDescent="0.4"/>
    <row r="22" spans="1:22" hidden="1" x14ac:dyDescent="0.4"/>
    <row r="23" spans="1:22" hidden="1" x14ac:dyDescent="0.4"/>
    <row r="24" spans="1:22" hidden="1" x14ac:dyDescent="0.4"/>
    <row r="25" spans="1:22" hidden="1" x14ac:dyDescent="0.4"/>
    <row r="26" spans="1:22" hidden="1" x14ac:dyDescent="0.4"/>
    <row r="27" spans="1:22" hidden="1" x14ac:dyDescent="0.4"/>
    <row r="28" spans="1:22" hidden="1" x14ac:dyDescent="0.4"/>
    <row r="29" spans="1:22" s="339" customFormat="1" ht="13.5" hidden="1" x14ac:dyDescent="0.4"/>
    <row r="30" spans="1:22" s="339" customFormat="1" ht="13.5" hidden="1" x14ac:dyDescent="0.4">
      <c r="A30" s="1231" t="s">
        <v>789</v>
      </c>
      <c r="B30" s="1231"/>
      <c r="C30" s="1231"/>
      <c r="D30" s="1231"/>
      <c r="E30" s="1231"/>
      <c r="F30" s="1231"/>
      <c r="G30" s="1231"/>
      <c r="H30" s="1231"/>
      <c r="I30" s="1231"/>
      <c r="J30" s="1231"/>
      <c r="K30" s="1231"/>
      <c r="L30" s="1231"/>
      <c r="M30" s="1231"/>
      <c r="N30" s="1231"/>
      <c r="O30" s="1231"/>
      <c r="P30" s="1231"/>
      <c r="Q30" s="1231"/>
      <c r="R30" s="1231"/>
      <c r="S30" s="1231"/>
      <c r="T30" s="1231"/>
      <c r="U30" s="1231"/>
      <c r="V30" s="1231"/>
    </row>
    <row r="31" spans="1:22" s="339" customFormat="1" ht="13.5" hidden="1" x14ac:dyDescent="0.4">
      <c r="A31" s="1231" t="s">
        <v>780</v>
      </c>
      <c r="B31" s="1231"/>
      <c r="C31" s="1231"/>
      <c r="D31" s="1231"/>
      <c r="E31" s="1231"/>
      <c r="F31" s="1231"/>
      <c r="G31" s="1231"/>
      <c r="H31" s="1231"/>
      <c r="I31" s="1231"/>
      <c r="J31" s="1231"/>
      <c r="K31" s="1231"/>
      <c r="L31" s="1231"/>
      <c r="M31" s="1231"/>
      <c r="N31" s="1231"/>
      <c r="O31" s="1231"/>
      <c r="P31" s="1231"/>
      <c r="Q31" s="1231"/>
      <c r="R31" s="1231"/>
      <c r="S31" s="1231"/>
      <c r="T31" s="1231"/>
      <c r="U31" s="1231"/>
      <c r="V31" s="1231"/>
    </row>
    <row r="32" spans="1:22" s="339" customFormat="1" ht="13.5" hidden="1" x14ac:dyDescent="0.4"/>
    <row r="33" spans="2:21" s="339" customFormat="1" ht="13.5" hidden="1" x14ac:dyDescent="0.4">
      <c r="B33" s="1218" t="s">
        <v>221</v>
      </c>
      <c r="C33" s="1220" t="s">
        <v>790</v>
      </c>
      <c r="D33" s="1220"/>
      <c r="E33" s="1220"/>
      <c r="F33" s="1220"/>
      <c r="G33" s="1220"/>
      <c r="H33" s="1220"/>
      <c r="I33" s="1220"/>
      <c r="J33" s="1220"/>
      <c r="K33" s="1220"/>
      <c r="L33" s="1220"/>
      <c r="M33" s="1220"/>
      <c r="N33" s="1220"/>
      <c r="O33" s="1220"/>
      <c r="P33" s="1220"/>
      <c r="Q33" s="1220"/>
      <c r="R33" s="1221"/>
      <c r="S33" s="1224" t="s">
        <v>773</v>
      </c>
      <c r="T33" s="1225"/>
      <c r="U33" s="1226"/>
    </row>
    <row r="34" spans="2:21" s="339" customFormat="1" ht="30" hidden="1" customHeight="1" x14ac:dyDescent="0.4">
      <c r="B34" s="1219"/>
      <c r="C34" s="1222"/>
      <c r="D34" s="1222"/>
      <c r="E34" s="1222"/>
      <c r="F34" s="1222"/>
      <c r="G34" s="1222"/>
      <c r="H34" s="1222"/>
      <c r="I34" s="1222"/>
      <c r="J34" s="1222"/>
      <c r="K34" s="1222"/>
      <c r="L34" s="1222"/>
      <c r="M34" s="1222"/>
      <c r="N34" s="1222"/>
      <c r="O34" s="1222"/>
      <c r="P34" s="1222"/>
      <c r="Q34" s="1222"/>
      <c r="R34" s="1223"/>
      <c r="S34" s="1227"/>
      <c r="T34" s="1228"/>
      <c r="U34" s="1229"/>
    </row>
    <row r="35" spans="2:21" s="339" customFormat="1" ht="13.5" hidden="1" x14ac:dyDescent="0.4">
      <c r="B35" s="1218" t="s">
        <v>223</v>
      </c>
      <c r="C35" s="1220" t="s">
        <v>791</v>
      </c>
      <c r="D35" s="1220"/>
      <c r="E35" s="1220"/>
      <c r="F35" s="1220"/>
      <c r="G35" s="1220"/>
      <c r="H35" s="1220"/>
      <c r="I35" s="1220"/>
      <c r="J35" s="1220"/>
      <c r="K35" s="1220"/>
      <c r="L35" s="1220"/>
      <c r="M35" s="1220"/>
      <c r="N35" s="1220"/>
      <c r="O35" s="1220"/>
      <c r="P35" s="1220"/>
      <c r="Q35" s="1220"/>
      <c r="R35" s="1221"/>
      <c r="S35" s="1224" t="s">
        <v>773</v>
      </c>
      <c r="T35" s="1225"/>
      <c r="U35" s="1226"/>
    </row>
    <row r="36" spans="2:21" s="339" customFormat="1" ht="13.5" hidden="1" x14ac:dyDescent="0.4">
      <c r="B36" s="1219"/>
      <c r="C36" s="1222"/>
      <c r="D36" s="1222"/>
      <c r="E36" s="1222"/>
      <c r="F36" s="1222"/>
      <c r="G36" s="1222"/>
      <c r="H36" s="1222"/>
      <c r="I36" s="1222"/>
      <c r="J36" s="1222"/>
      <c r="K36" s="1222"/>
      <c r="L36" s="1222"/>
      <c r="M36" s="1222"/>
      <c r="N36" s="1222"/>
      <c r="O36" s="1222"/>
      <c r="P36" s="1222"/>
      <c r="Q36" s="1222"/>
      <c r="R36" s="1223"/>
      <c r="S36" s="1227"/>
      <c r="T36" s="1228"/>
      <c r="U36" s="1229"/>
    </row>
    <row r="37" spans="2:21" s="339" customFormat="1" ht="13.5" x14ac:dyDescent="0.4"/>
  </sheetData>
  <mergeCells count="38">
    <mergeCell ref="B35:B36"/>
    <mergeCell ref="C35:R36"/>
    <mergeCell ref="S35:U36"/>
    <mergeCell ref="B13:V14"/>
    <mergeCell ref="A30:V30"/>
    <mergeCell ref="A31:V31"/>
    <mergeCell ref="B33:B34"/>
    <mergeCell ref="C33:R34"/>
    <mergeCell ref="S33:U34"/>
    <mergeCell ref="B11:J11"/>
    <mergeCell ref="K11:L11"/>
    <mergeCell ref="M11:N11"/>
    <mergeCell ref="P11:Q11"/>
    <mergeCell ref="S11:T11"/>
    <mergeCell ref="B12:J12"/>
    <mergeCell ref="K12:L12"/>
    <mergeCell ref="M12:N12"/>
    <mergeCell ref="P12:Q12"/>
    <mergeCell ref="S12:T12"/>
    <mergeCell ref="B9:J9"/>
    <mergeCell ref="K9:L9"/>
    <mergeCell ref="M9:N9"/>
    <mergeCell ref="P9:Q9"/>
    <mergeCell ref="S9:T9"/>
    <mergeCell ref="B10:J10"/>
    <mergeCell ref="K10:L10"/>
    <mergeCell ref="M10:N10"/>
    <mergeCell ref="P10:Q10"/>
    <mergeCell ref="S10:T10"/>
    <mergeCell ref="A2:V2"/>
    <mergeCell ref="A3:V3"/>
    <mergeCell ref="B7:J7"/>
    <mergeCell ref="K7:U7"/>
    <mergeCell ref="B8:J8"/>
    <mergeCell ref="K8:L8"/>
    <mergeCell ref="M8:N8"/>
    <mergeCell ref="P8:Q8"/>
    <mergeCell ref="S8:T8"/>
  </mergeCells>
  <phoneticPr fontId="3"/>
  <printOptions horizontalCentered="1"/>
  <pageMargins left="0.39370078740157483" right="0.39370078740157483" top="0.39370078740157483" bottom="0" header="0.19685039370078741" footer="0.51181102362204722"/>
  <pageSetup paperSize="9" scale="96" orientation="portrait" r:id="rId1"/>
  <headerFooter>
    <oddHeader xml:space="preserve">&amp;R＜参考様式15＞
</oddHeader>
  </headerFooter>
  <rowBreaks count="1" manualBreakCount="1">
    <brk id="37" max="21"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V36"/>
  <sheetViews>
    <sheetView view="pageBreakPreview" topLeftCell="A30" zoomScaleSheetLayoutView="100" workbookViewId="0"/>
  </sheetViews>
  <sheetFormatPr defaultColWidth="9" defaultRowHeight="18.75" x14ac:dyDescent="0.4"/>
  <cols>
    <col min="1" max="25" width="4.125" style="343" customWidth="1"/>
    <col min="26" max="16384" width="9" style="343"/>
  </cols>
  <sheetData>
    <row r="1" spans="1:22" ht="16.5" hidden="1" customHeight="1" x14ac:dyDescent="0.4">
      <c r="V1" s="344"/>
    </row>
    <row r="2" spans="1:22" s="339" customFormat="1" ht="16.5" hidden="1" customHeight="1" x14ac:dyDescent="0.4">
      <c r="A2" s="1231" t="s">
        <v>779</v>
      </c>
      <c r="B2" s="1231"/>
      <c r="C2" s="1231"/>
      <c r="D2" s="1231"/>
      <c r="E2" s="1231"/>
      <c r="F2" s="1231"/>
      <c r="G2" s="1231"/>
      <c r="H2" s="1231"/>
      <c r="I2" s="1231"/>
      <c r="J2" s="1231"/>
      <c r="K2" s="1231"/>
      <c r="L2" s="1231"/>
      <c r="M2" s="1231"/>
      <c r="N2" s="1231"/>
      <c r="O2" s="1231"/>
      <c r="P2" s="1231"/>
      <c r="Q2" s="1231"/>
      <c r="R2" s="1231"/>
      <c r="S2" s="1231"/>
      <c r="T2" s="1231"/>
      <c r="U2" s="1231"/>
      <c r="V2" s="1231"/>
    </row>
    <row r="3" spans="1:22" s="339" customFormat="1" ht="16.5" hidden="1" customHeight="1" x14ac:dyDescent="0.4">
      <c r="A3" s="1231" t="s">
        <v>780</v>
      </c>
      <c r="B3" s="1231"/>
      <c r="C3" s="1231"/>
      <c r="D3" s="1231"/>
      <c r="E3" s="1231"/>
      <c r="F3" s="1231"/>
      <c r="G3" s="1231"/>
      <c r="H3" s="1231"/>
      <c r="I3" s="1231"/>
      <c r="J3" s="1231"/>
      <c r="K3" s="1231"/>
      <c r="L3" s="1231"/>
      <c r="M3" s="1231"/>
      <c r="N3" s="1231"/>
      <c r="O3" s="1231"/>
      <c r="P3" s="1231"/>
      <c r="Q3" s="1231"/>
      <c r="R3" s="1231"/>
      <c r="S3" s="1231"/>
      <c r="T3" s="1231"/>
      <c r="U3" s="1231"/>
      <c r="V3" s="1231"/>
    </row>
    <row r="4" spans="1:22" s="339" customFormat="1" ht="16.5" hidden="1" customHeight="1" x14ac:dyDescent="0.4"/>
    <row r="5" spans="1:22" s="339" customFormat="1" ht="16.5" hidden="1" customHeight="1" x14ac:dyDescent="0.4">
      <c r="A5" s="351" t="s">
        <v>781</v>
      </c>
      <c r="B5" s="351"/>
      <c r="C5" s="351"/>
      <c r="D5" s="352"/>
      <c r="E5" s="353"/>
      <c r="F5" s="352"/>
      <c r="G5" s="352"/>
      <c r="H5" s="352"/>
      <c r="I5" s="352"/>
      <c r="J5" s="352"/>
      <c r="K5" s="352"/>
      <c r="L5" s="352"/>
      <c r="M5" s="353"/>
      <c r="N5" s="352"/>
      <c r="O5" s="352"/>
      <c r="P5" s="352"/>
      <c r="Q5" s="352"/>
      <c r="R5" s="352"/>
      <c r="S5" s="352"/>
      <c r="T5" s="352"/>
      <c r="U5" s="352"/>
      <c r="V5" s="352"/>
    </row>
    <row r="6" spans="1:22" s="339" customFormat="1" ht="16.5" hidden="1" customHeight="1" x14ac:dyDescent="0.4"/>
    <row r="7" spans="1:22" s="339" customFormat="1" ht="16.5" hidden="1" customHeight="1" x14ac:dyDescent="0.4">
      <c r="B7" s="1232" t="s">
        <v>782</v>
      </c>
      <c r="C7" s="1233"/>
      <c r="D7" s="1233"/>
      <c r="E7" s="1233"/>
      <c r="F7" s="1233"/>
      <c r="G7" s="1233"/>
      <c r="H7" s="1233"/>
      <c r="I7" s="1233"/>
      <c r="J7" s="1234"/>
      <c r="K7" s="1232" t="s">
        <v>783</v>
      </c>
      <c r="L7" s="1233"/>
      <c r="M7" s="1233"/>
      <c r="N7" s="1233"/>
      <c r="O7" s="1233"/>
      <c r="P7" s="1233"/>
      <c r="Q7" s="1233"/>
      <c r="R7" s="1233"/>
      <c r="S7" s="1233"/>
      <c r="T7" s="1233"/>
      <c r="U7" s="1234"/>
    </row>
    <row r="8" spans="1:22" s="339" customFormat="1" ht="22.5" hidden="1" customHeight="1" x14ac:dyDescent="0.4">
      <c r="B8" s="1235"/>
      <c r="C8" s="1236"/>
      <c r="D8" s="1236"/>
      <c r="E8" s="1236"/>
      <c r="F8" s="1236"/>
      <c r="G8" s="1236"/>
      <c r="H8" s="1236"/>
      <c r="I8" s="1236"/>
      <c r="J8" s="1237"/>
      <c r="K8" s="1233"/>
      <c r="L8" s="1233"/>
      <c r="M8" s="1233"/>
      <c r="N8" s="1233"/>
      <c r="O8" s="354" t="s">
        <v>72</v>
      </c>
      <c r="P8" s="1233"/>
      <c r="Q8" s="1233"/>
      <c r="R8" s="354" t="s">
        <v>530</v>
      </c>
      <c r="S8" s="1233"/>
      <c r="T8" s="1233"/>
      <c r="U8" s="355" t="s">
        <v>183</v>
      </c>
    </row>
    <row r="9" spans="1:22" s="339" customFormat="1" ht="22.5" hidden="1" customHeight="1" x14ac:dyDescent="0.4">
      <c r="B9" s="1235"/>
      <c r="C9" s="1236"/>
      <c r="D9" s="1236"/>
      <c r="E9" s="1236"/>
      <c r="F9" s="1236"/>
      <c r="G9" s="1236"/>
      <c r="H9" s="1236"/>
      <c r="I9" s="1236"/>
      <c r="J9" s="1237"/>
      <c r="K9" s="1233"/>
      <c r="L9" s="1233"/>
      <c r="M9" s="1233"/>
      <c r="N9" s="1233"/>
      <c r="O9" s="354" t="s">
        <v>72</v>
      </c>
      <c r="P9" s="1233"/>
      <c r="Q9" s="1233"/>
      <c r="R9" s="354" t="s">
        <v>530</v>
      </c>
      <c r="S9" s="1233"/>
      <c r="T9" s="1233"/>
      <c r="U9" s="355" t="s">
        <v>183</v>
      </c>
    </row>
    <row r="10" spans="1:22" s="339" customFormat="1" ht="22.5" hidden="1" customHeight="1" x14ac:dyDescent="0.4">
      <c r="B10" s="1235"/>
      <c r="C10" s="1236"/>
      <c r="D10" s="1236"/>
      <c r="E10" s="1236"/>
      <c r="F10" s="1236"/>
      <c r="G10" s="1236"/>
      <c r="H10" s="1236"/>
      <c r="I10" s="1236"/>
      <c r="J10" s="1237"/>
      <c r="K10" s="1233"/>
      <c r="L10" s="1233"/>
      <c r="M10" s="1233"/>
      <c r="N10" s="1233"/>
      <c r="O10" s="354" t="s">
        <v>72</v>
      </c>
      <c r="P10" s="1233"/>
      <c r="Q10" s="1233"/>
      <c r="R10" s="354" t="s">
        <v>530</v>
      </c>
      <c r="S10" s="1233"/>
      <c r="T10" s="1233"/>
      <c r="U10" s="355" t="s">
        <v>183</v>
      </c>
    </row>
    <row r="11" spans="1:22" s="339" customFormat="1" ht="22.5" hidden="1" customHeight="1" x14ac:dyDescent="0.4">
      <c r="B11" s="1235"/>
      <c r="C11" s="1236"/>
      <c r="D11" s="1236"/>
      <c r="E11" s="1236"/>
      <c r="F11" s="1236"/>
      <c r="G11" s="1236"/>
      <c r="H11" s="1236"/>
      <c r="I11" s="1236"/>
      <c r="J11" s="1237"/>
      <c r="K11" s="1233"/>
      <c r="L11" s="1233"/>
      <c r="M11" s="1233"/>
      <c r="N11" s="1233"/>
      <c r="O11" s="354" t="s">
        <v>72</v>
      </c>
      <c r="P11" s="1233"/>
      <c r="Q11" s="1233"/>
      <c r="R11" s="354" t="s">
        <v>530</v>
      </c>
      <c r="S11" s="1233"/>
      <c r="T11" s="1233"/>
      <c r="U11" s="355" t="s">
        <v>183</v>
      </c>
    </row>
    <row r="12" spans="1:22" s="339" customFormat="1" ht="22.5" hidden="1" customHeight="1" x14ac:dyDescent="0.4">
      <c r="B12" s="1235"/>
      <c r="C12" s="1236"/>
      <c r="D12" s="1236"/>
      <c r="E12" s="1236"/>
      <c r="F12" s="1236"/>
      <c r="G12" s="1236"/>
      <c r="H12" s="1236"/>
      <c r="I12" s="1236"/>
      <c r="J12" s="1237"/>
      <c r="K12" s="1233"/>
      <c r="L12" s="1233"/>
      <c r="M12" s="1233"/>
      <c r="N12" s="1233"/>
      <c r="O12" s="354" t="s">
        <v>72</v>
      </c>
      <c r="P12" s="1233"/>
      <c r="Q12" s="1233"/>
      <c r="R12" s="354" t="s">
        <v>530</v>
      </c>
      <c r="S12" s="1233"/>
      <c r="T12" s="1233"/>
      <c r="U12" s="355" t="s">
        <v>183</v>
      </c>
    </row>
    <row r="13" spans="1:22" s="339" customFormat="1" ht="16.5" hidden="1" customHeight="1" x14ac:dyDescent="0.4">
      <c r="B13" s="1248" t="s">
        <v>784</v>
      </c>
      <c r="C13" s="1248"/>
      <c r="D13" s="1248"/>
      <c r="E13" s="1248"/>
      <c r="F13" s="1248"/>
      <c r="G13" s="1248"/>
      <c r="H13" s="1248"/>
      <c r="I13" s="1248"/>
      <c r="J13" s="1248"/>
      <c r="K13" s="1248"/>
      <c r="L13" s="1248"/>
      <c r="M13" s="1248"/>
      <c r="N13" s="1248"/>
      <c r="O13" s="1248"/>
      <c r="P13" s="1248"/>
      <c r="Q13" s="1248"/>
      <c r="R13" s="1248"/>
      <c r="S13" s="1248"/>
      <c r="T13" s="1248"/>
      <c r="U13" s="1248"/>
      <c r="V13" s="1248"/>
    </row>
    <row r="14" spans="1:22" s="339" customFormat="1" ht="16.5" hidden="1" customHeight="1" x14ac:dyDescent="0.4">
      <c r="B14" s="1248"/>
      <c r="C14" s="1248"/>
      <c r="D14" s="1248"/>
      <c r="E14" s="1248"/>
      <c r="F14" s="1248"/>
      <c r="G14" s="1248"/>
      <c r="H14" s="1248"/>
      <c r="I14" s="1248"/>
      <c r="J14" s="1248"/>
      <c r="K14" s="1248"/>
      <c r="L14" s="1248"/>
      <c r="M14" s="1248"/>
      <c r="N14" s="1248"/>
      <c r="O14" s="1248"/>
      <c r="P14" s="1248"/>
      <c r="Q14" s="1248"/>
      <c r="R14" s="1248"/>
      <c r="S14" s="1248"/>
      <c r="T14" s="1248"/>
      <c r="U14" s="1248"/>
      <c r="V14" s="1248"/>
    </row>
    <row r="15" spans="1:22" s="339" customFormat="1" ht="16.5" hidden="1" customHeight="1" x14ac:dyDescent="0.4"/>
    <row r="16" spans="1:22" s="339" customFormat="1" ht="16.5" hidden="1" customHeight="1" x14ac:dyDescent="0.4">
      <c r="B16" s="339" t="s">
        <v>792</v>
      </c>
    </row>
    <row r="17" spans="1:22" s="339" customFormat="1" ht="16.5" hidden="1" customHeight="1" x14ac:dyDescent="0.4">
      <c r="B17" s="356" t="s">
        <v>10</v>
      </c>
      <c r="C17" s="339" t="s">
        <v>786</v>
      </c>
    </row>
    <row r="18" spans="1:22" s="339" customFormat="1" ht="16.5" hidden="1" customHeight="1" x14ac:dyDescent="0.4">
      <c r="B18" s="356" t="s">
        <v>10</v>
      </c>
      <c r="C18" s="339" t="s">
        <v>787</v>
      </c>
    </row>
    <row r="19" spans="1:22" s="339" customFormat="1" ht="16.5" hidden="1" customHeight="1" x14ac:dyDescent="0.4">
      <c r="B19" s="356" t="s">
        <v>10</v>
      </c>
      <c r="C19" s="339" t="s">
        <v>788</v>
      </c>
    </row>
    <row r="20" spans="1:22" ht="16.5" hidden="1" customHeight="1" x14ac:dyDescent="0.4"/>
    <row r="21" spans="1:22" hidden="1" x14ac:dyDescent="0.4"/>
    <row r="22" spans="1:22" hidden="1" x14ac:dyDescent="0.4"/>
    <row r="23" spans="1:22" hidden="1" x14ac:dyDescent="0.4"/>
    <row r="24" spans="1:22" hidden="1" x14ac:dyDescent="0.4"/>
    <row r="25" spans="1:22" hidden="1" x14ac:dyDescent="0.4"/>
    <row r="26" spans="1:22" hidden="1" x14ac:dyDescent="0.4"/>
    <row r="27" spans="1:22" hidden="1" x14ac:dyDescent="0.4"/>
    <row r="28" spans="1:22" hidden="1" x14ac:dyDescent="0.4"/>
    <row r="30" spans="1:22" x14ac:dyDescent="0.4">
      <c r="A30" s="1207" t="s">
        <v>789</v>
      </c>
      <c r="B30" s="1207"/>
      <c r="C30" s="1207"/>
      <c r="D30" s="1207"/>
      <c r="E30" s="1207"/>
      <c r="F30" s="1207"/>
      <c r="G30" s="1207"/>
      <c r="H30" s="1207"/>
      <c r="I30" s="1207"/>
      <c r="J30" s="1207"/>
      <c r="K30" s="1207"/>
      <c r="L30" s="1207"/>
      <c r="M30" s="1207"/>
      <c r="N30" s="1207"/>
      <c r="O30" s="1207"/>
      <c r="P30" s="1207"/>
      <c r="Q30" s="1207"/>
      <c r="R30" s="1207"/>
      <c r="S30" s="1207"/>
      <c r="T30" s="1207"/>
      <c r="U30" s="1207"/>
      <c r="V30" s="1207"/>
    </row>
    <row r="31" spans="1:22" x14ac:dyDescent="0.4">
      <c r="A31" s="1207" t="s">
        <v>780</v>
      </c>
      <c r="B31" s="1207"/>
      <c r="C31" s="1207"/>
      <c r="D31" s="1207"/>
      <c r="E31" s="1207"/>
      <c r="F31" s="1207"/>
      <c r="G31" s="1207"/>
      <c r="H31" s="1207"/>
      <c r="I31" s="1207"/>
      <c r="J31" s="1207"/>
      <c r="K31" s="1207"/>
      <c r="L31" s="1207"/>
      <c r="M31" s="1207"/>
      <c r="N31" s="1207"/>
      <c r="O31" s="1207"/>
      <c r="P31" s="1207"/>
      <c r="Q31" s="1207"/>
      <c r="R31" s="1207"/>
      <c r="S31" s="1207"/>
      <c r="T31" s="1207"/>
      <c r="U31" s="1207"/>
      <c r="V31" s="1207"/>
    </row>
    <row r="33" spans="2:21" x14ac:dyDescent="0.4">
      <c r="B33" s="1238" t="s">
        <v>221</v>
      </c>
      <c r="C33" s="1213" t="s">
        <v>790</v>
      </c>
      <c r="D33" s="1213"/>
      <c r="E33" s="1213"/>
      <c r="F33" s="1213"/>
      <c r="G33" s="1213"/>
      <c r="H33" s="1213"/>
      <c r="I33" s="1213"/>
      <c r="J33" s="1213"/>
      <c r="K33" s="1213"/>
      <c r="L33" s="1213"/>
      <c r="M33" s="1213"/>
      <c r="N33" s="1213"/>
      <c r="O33" s="1213"/>
      <c r="P33" s="1213"/>
      <c r="Q33" s="1213"/>
      <c r="R33" s="1240"/>
      <c r="S33" s="1242" t="s">
        <v>773</v>
      </c>
      <c r="T33" s="1243"/>
      <c r="U33" s="1244"/>
    </row>
    <row r="34" spans="2:21" ht="30" customHeight="1" x14ac:dyDescent="0.4">
      <c r="B34" s="1239"/>
      <c r="C34" s="1217"/>
      <c r="D34" s="1217"/>
      <c r="E34" s="1217"/>
      <c r="F34" s="1217"/>
      <c r="G34" s="1217"/>
      <c r="H34" s="1217"/>
      <c r="I34" s="1217"/>
      <c r="J34" s="1217"/>
      <c r="K34" s="1217"/>
      <c r="L34" s="1217"/>
      <c r="M34" s="1217"/>
      <c r="N34" s="1217"/>
      <c r="O34" s="1217"/>
      <c r="P34" s="1217"/>
      <c r="Q34" s="1217"/>
      <c r="R34" s="1241"/>
      <c r="S34" s="1245"/>
      <c r="T34" s="1246"/>
      <c r="U34" s="1247"/>
    </row>
    <row r="35" spans="2:21" x14ac:dyDescent="0.4">
      <c r="B35" s="1238" t="s">
        <v>223</v>
      </c>
      <c r="C35" s="1213" t="s">
        <v>791</v>
      </c>
      <c r="D35" s="1213"/>
      <c r="E35" s="1213"/>
      <c r="F35" s="1213"/>
      <c r="G35" s="1213"/>
      <c r="H35" s="1213"/>
      <c r="I35" s="1213"/>
      <c r="J35" s="1213"/>
      <c r="K35" s="1213"/>
      <c r="L35" s="1213"/>
      <c r="M35" s="1213"/>
      <c r="N35" s="1213"/>
      <c r="O35" s="1213"/>
      <c r="P35" s="1213"/>
      <c r="Q35" s="1213"/>
      <c r="R35" s="1240"/>
      <c r="S35" s="1242" t="s">
        <v>773</v>
      </c>
      <c r="T35" s="1243"/>
      <c r="U35" s="1244"/>
    </row>
    <row r="36" spans="2:21" x14ac:dyDescent="0.4">
      <c r="B36" s="1239"/>
      <c r="C36" s="1217"/>
      <c r="D36" s="1217"/>
      <c r="E36" s="1217"/>
      <c r="F36" s="1217"/>
      <c r="G36" s="1217"/>
      <c r="H36" s="1217"/>
      <c r="I36" s="1217"/>
      <c r="J36" s="1217"/>
      <c r="K36" s="1217"/>
      <c r="L36" s="1217"/>
      <c r="M36" s="1217"/>
      <c r="N36" s="1217"/>
      <c r="O36" s="1217"/>
      <c r="P36" s="1217"/>
      <c r="Q36" s="1217"/>
      <c r="R36" s="1241"/>
      <c r="S36" s="1245"/>
      <c r="T36" s="1246"/>
      <c r="U36" s="1247"/>
    </row>
  </sheetData>
  <mergeCells count="38">
    <mergeCell ref="B35:B36"/>
    <mergeCell ref="C35:R36"/>
    <mergeCell ref="S35:U36"/>
    <mergeCell ref="B13:V14"/>
    <mergeCell ref="A30:V30"/>
    <mergeCell ref="A31:V31"/>
    <mergeCell ref="B33:B34"/>
    <mergeCell ref="C33:R34"/>
    <mergeCell ref="S33:U34"/>
    <mergeCell ref="B11:J11"/>
    <mergeCell ref="K11:L11"/>
    <mergeCell ref="M11:N11"/>
    <mergeCell ref="P11:Q11"/>
    <mergeCell ref="S11:T11"/>
    <mergeCell ref="B12:J12"/>
    <mergeCell ref="K12:L12"/>
    <mergeCell ref="M12:N12"/>
    <mergeCell ref="P12:Q12"/>
    <mergeCell ref="S12:T12"/>
    <mergeCell ref="B9:J9"/>
    <mergeCell ref="K9:L9"/>
    <mergeCell ref="M9:N9"/>
    <mergeCell ref="P9:Q9"/>
    <mergeCell ref="S9:T9"/>
    <mergeCell ref="B10:J10"/>
    <mergeCell ref="K10:L10"/>
    <mergeCell ref="M10:N10"/>
    <mergeCell ref="P10:Q10"/>
    <mergeCell ref="S10:T10"/>
    <mergeCell ref="A2:V2"/>
    <mergeCell ref="A3:V3"/>
    <mergeCell ref="B7:J7"/>
    <mergeCell ref="K7:U7"/>
    <mergeCell ref="B8:J8"/>
    <mergeCell ref="K8:L8"/>
    <mergeCell ref="M8:N8"/>
    <mergeCell ref="P8:Q8"/>
    <mergeCell ref="S8:T8"/>
  </mergeCells>
  <phoneticPr fontId="3"/>
  <printOptions horizontalCentered="1"/>
  <pageMargins left="0.39370078740157483" right="0.39370078740157483" top="0.39370078740157483" bottom="0" header="0.19685039370078741" footer="0.51181102362204722"/>
  <pageSetup paperSize="9" scale="96" orientation="portrait" r:id="rId1"/>
  <headerFooter>
    <oddHeader xml:space="preserve">&amp;R＜参考様式15＞
</oddHeader>
  </headerFooter>
  <rowBreaks count="1" manualBreakCount="1">
    <brk id="37" max="21"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BM135"/>
  <sheetViews>
    <sheetView showGridLines="0" view="pageBreakPreview" topLeftCell="A10" zoomScale="55" zoomScaleNormal="55" zoomScaleSheetLayoutView="55" workbookViewId="0">
      <selection activeCell="F27" sqref="F27:G27"/>
    </sheetView>
  </sheetViews>
  <sheetFormatPr defaultColWidth="4.5" defaultRowHeight="14.25" x14ac:dyDescent="0.4"/>
  <cols>
    <col min="1" max="1" width="0.875" style="396" customWidth="1"/>
    <col min="2" max="5" width="5.75" style="396" customWidth="1"/>
    <col min="6" max="7" width="5.75" style="396" hidden="1" customWidth="1"/>
    <col min="8" max="60" width="5.75" style="396" customWidth="1"/>
    <col min="61" max="61" width="1.125" style="396" customWidth="1"/>
    <col min="62" max="16384" width="4.5" style="396"/>
  </cols>
  <sheetData>
    <row r="1" spans="2:65" s="357" customFormat="1" ht="20.25" customHeight="1" x14ac:dyDescent="0.4">
      <c r="C1" s="358" t="s">
        <v>793</v>
      </c>
      <c r="D1" s="358"/>
      <c r="E1" s="358"/>
      <c r="F1" s="358"/>
      <c r="G1" s="358"/>
      <c r="H1" s="358"/>
      <c r="K1" s="359" t="s">
        <v>794</v>
      </c>
      <c r="N1" s="358"/>
      <c r="O1" s="358"/>
      <c r="P1" s="358"/>
      <c r="Q1" s="358"/>
      <c r="R1" s="358"/>
      <c r="S1" s="358"/>
      <c r="T1" s="358"/>
      <c r="U1" s="358"/>
      <c r="AQ1" s="360" t="s">
        <v>795</v>
      </c>
      <c r="AR1" s="1250" t="s">
        <v>796</v>
      </c>
      <c r="AS1" s="1251"/>
      <c r="AT1" s="1251"/>
      <c r="AU1" s="1251"/>
      <c r="AV1" s="1251"/>
      <c r="AW1" s="1251"/>
      <c r="AX1" s="1251"/>
      <c r="AY1" s="1251"/>
      <c r="AZ1" s="1251"/>
      <c r="BA1" s="1251"/>
      <c r="BB1" s="1251"/>
      <c r="BC1" s="1251"/>
      <c r="BD1" s="1251"/>
      <c r="BE1" s="1251"/>
      <c r="BF1" s="1251"/>
      <c r="BG1" s="1251"/>
      <c r="BH1" s="360" t="s">
        <v>82</v>
      </c>
    </row>
    <row r="2" spans="2:65" s="361" customFormat="1" ht="20.25" customHeight="1" x14ac:dyDescent="0.4">
      <c r="H2" s="359"/>
      <c r="K2" s="359"/>
      <c r="L2" s="359"/>
      <c r="N2" s="360"/>
      <c r="O2" s="360"/>
      <c r="P2" s="360"/>
      <c r="Q2" s="360"/>
      <c r="R2" s="360"/>
      <c r="S2" s="360"/>
      <c r="T2" s="360"/>
      <c r="U2" s="360"/>
      <c r="Z2" s="360" t="s">
        <v>71</v>
      </c>
      <c r="AA2" s="1252">
        <v>6</v>
      </c>
      <c r="AB2" s="1252"/>
      <c r="AC2" s="360" t="s">
        <v>797</v>
      </c>
      <c r="AD2" s="1253">
        <f>IF(AA2=0,"",YEAR(DATE(2018+AA2,1,1)))</f>
        <v>2024</v>
      </c>
      <c r="AE2" s="1253"/>
      <c r="AF2" s="362" t="s">
        <v>798</v>
      </c>
      <c r="AG2" s="362" t="s">
        <v>72</v>
      </c>
      <c r="AH2" s="1252">
        <v>4</v>
      </c>
      <c r="AI2" s="1252"/>
      <c r="AJ2" s="362" t="s">
        <v>73</v>
      </c>
      <c r="AQ2" s="360" t="s">
        <v>799</v>
      </c>
      <c r="AR2" s="1252" t="s">
        <v>800</v>
      </c>
      <c r="AS2" s="1252"/>
      <c r="AT2" s="1252"/>
      <c r="AU2" s="1252"/>
      <c r="AV2" s="1252"/>
      <c r="AW2" s="1252"/>
      <c r="AX2" s="1252"/>
      <c r="AY2" s="1252"/>
      <c r="AZ2" s="1252"/>
      <c r="BA2" s="1252"/>
      <c r="BB2" s="1252"/>
      <c r="BC2" s="1252"/>
      <c r="BD2" s="1252"/>
      <c r="BE2" s="1252"/>
      <c r="BF2" s="1252"/>
      <c r="BG2" s="1252"/>
      <c r="BH2" s="360" t="s">
        <v>82</v>
      </c>
      <c r="BI2" s="360"/>
      <c r="BJ2" s="360"/>
      <c r="BK2" s="360"/>
    </row>
    <row r="3" spans="2:65" s="361" customFormat="1" ht="20.25" customHeight="1" x14ac:dyDescent="0.4">
      <c r="H3" s="359"/>
      <c r="K3" s="359"/>
      <c r="M3" s="360"/>
      <c r="N3" s="360"/>
      <c r="O3" s="360"/>
      <c r="P3" s="360"/>
      <c r="Q3" s="360"/>
      <c r="R3" s="360"/>
      <c r="S3" s="360"/>
      <c r="AA3" s="363"/>
      <c r="AB3" s="363"/>
      <c r="AC3" s="364"/>
      <c r="AD3" s="365"/>
      <c r="AE3" s="364"/>
      <c r="BB3" s="366" t="s">
        <v>353</v>
      </c>
      <c r="BC3" s="1254" t="s">
        <v>801</v>
      </c>
      <c r="BD3" s="1255"/>
      <c r="BE3" s="1255"/>
      <c r="BF3" s="1256"/>
      <c r="BG3" s="360"/>
    </row>
    <row r="4" spans="2:65" s="361" customFormat="1" ht="20.25" customHeight="1" x14ac:dyDescent="0.4">
      <c r="H4" s="359"/>
      <c r="K4" s="359"/>
      <c r="M4" s="360"/>
      <c r="N4" s="360"/>
      <c r="O4" s="360"/>
      <c r="P4" s="360"/>
      <c r="Q4" s="360"/>
      <c r="R4" s="360"/>
      <c r="S4" s="360"/>
      <c r="AA4" s="363"/>
      <c r="AB4" s="363"/>
      <c r="AC4" s="364"/>
      <c r="AD4" s="365"/>
      <c r="AE4" s="364"/>
      <c r="BB4" s="366" t="s">
        <v>362</v>
      </c>
      <c r="BC4" s="1254" t="s">
        <v>802</v>
      </c>
      <c r="BD4" s="1255"/>
      <c r="BE4" s="1255"/>
      <c r="BF4" s="1256"/>
      <c r="BG4" s="360"/>
    </row>
    <row r="5" spans="2:65" s="361" customFormat="1" ht="5.0999999999999996" customHeight="1" x14ac:dyDescent="0.4">
      <c r="H5" s="359"/>
      <c r="K5" s="359"/>
      <c r="M5" s="360"/>
      <c r="N5" s="360"/>
      <c r="O5" s="360"/>
      <c r="P5" s="360"/>
      <c r="Q5" s="360"/>
      <c r="R5" s="360"/>
      <c r="S5" s="360"/>
      <c r="AA5" s="367"/>
      <c r="AB5" s="367"/>
      <c r="AH5" s="357"/>
      <c r="AI5" s="357"/>
      <c r="AJ5" s="357"/>
      <c r="AK5" s="357"/>
      <c r="AL5" s="357"/>
      <c r="AM5" s="357"/>
      <c r="AN5" s="357"/>
      <c r="AO5" s="357"/>
      <c r="AP5" s="357"/>
      <c r="AQ5" s="357"/>
      <c r="AR5" s="357"/>
      <c r="AS5" s="357"/>
      <c r="AT5" s="357"/>
      <c r="AU5" s="357"/>
      <c r="AV5" s="357"/>
      <c r="AW5" s="357"/>
      <c r="AX5" s="357"/>
      <c r="AY5" s="357"/>
      <c r="AZ5" s="357"/>
      <c r="BA5" s="357"/>
      <c r="BB5" s="357"/>
      <c r="BC5" s="357"/>
      <c r="BD5" s="357"/>
      <c r="BE5" s="357"/>
      <c r="BF5" s="368"/>
      <c r="BG5" s="368"/>
    </row>
    <row r="6" spans="2:65" s="361" customFormat="1" ht="21" customHeight="1" x14ac:dyDescent="0.4">
      <c r="B6" s="369"/>
      <c r="C6" s="370"/>
      <c r="D6" s="370"/>
      <c r="E6" s="370"/>
      <c r="F6" s="370"/>
      <c r="G6" s="370"/>
      <c r="H6" s="370"/>
      <c r="I6" s="371"/>
      <c r="J6" s="371"/>
      <c r="K6" s="371"/>
      <c r="L6" s="372"/>
      <c r="M6" s="371"/>
      <c r="N6" s="371"/>
      <c r="O6" s="371"/>
      <c r="P6" s="373"/>
      <c r="Q6" s="373"/>
      <c r="R6" s="373"/>
      <c r="S6" s="373"/>
      <c r="T6" s="373"/>
      <c r="U6" s="373"/>
      <c r="V6" s="373"/>
      <c r="W6" s="373"/>
      <c r="X6" s="373"/>
      <c r="Y6" s="373"/>
      <c r="Z6" s="373"/>
      <c r="AA6" s="373"/>
      <c r="AB6" s="373"/>
      <c r="AC6" s="373"/>
      <c r="AD6" s="373"/>
      <c r="AE6" s="373"/>
      <c r="AF6" s="373"/>
      <c r="AG6" s="373"/>
      <c r="AH6" s="374"/>
      <c r="AI6" s="374"/>
      <c r="AJ6" s="374"/>
      <c r="AK6" s="374"/>
      <c r="AL6" s="374"/>
      <c r="AM6" s="374" t="s">
        <v>803</v>
      </c>
      <c r="AN6" s="357"/>
      <c r="AO6" s="357"/>
      <c r="AP6" s="357"/>
      <c r="AQ6" s="357"/>
      <c r="AR6" s="357"/>
      <c r="AS6" s="357"/>
      <c r="AU6" s="375"/>
      <c r="AV6" s="375"/>
      <c r="AW6" s="376"/>
      <c r="AX6" s="357"/>
      <c r="AY6" s="1261">
        <v>40</v>
      </c>
      <c r="AZ6" s="1262"/>
      <c r="BA6" s="376" t="s">
        <v>804</v>
      </c>
      <c r="BB6" s="357"/>
      <c r="BC6" s="1261">
        <v>160</v>
      </c>
      <c r="BD6" s="1262"/>
      <c r="BE6" s="376" t="s">
        <v>805</v>
      </c>
      <c r="BF6" s="357"/>
      <c r="BG6" s="368"/>
    </row>
    <row r="7" spans="2:65" s="361" customFormat="1" ht="5.0999999999999996" customHeight="1" x14ac:dyDescent="0.4">
      <c r="B7" s="369"/>
      <c r="C7" s="377"/>
      <c r="D7" s="377"/>
      <c r="E7" s="377"/>
      <c r="F7" s="377"/>
      <c r="G7" s="377"/>
      <c r="H7" s="371"/>
      <c r="I7" s="371"/>
      <c r="J7" s="371"/>
      <c r="K7" s="371"/>
      <c r="L7" s="371"/>
      <c r="M7" s="371"/>
      <c r="N7" s="371"/>
      <c r="O7" s="371"/>
      <c r="P7" s="373"/>
      <c r="Q7" s="373"/>
      <c r="R7" s="373"/>
      <c r="S7" s="373"/>
      <c r="T7" s="373"/>
      <c r="U7" s="373"/>
      <c r="V7" s="373"/>
      <c r="W7" s="373"/>
      <c r="X7" s="373"/>
      <c r="Y7" s="373"/>
      <c r="Z7" s="373"/>
      <c r="AA7" s="373"/>
      <c r="AB7" s="373"/>
      <c r="AC7" s="373"/>
      <c r="AD7" s="373"/>
      <c r="AE7" s="373"/>
      <c r="AF7" s="373"/>
      <c r="AG7" s="373"/>
      <c r="AH7" s="374"/>
      <c r="AI7" s="374"/>
      <c r="AJ7" s="374"/>
      <c r="AK7" s="374"/>
      <c r="AL7" s="374"/>
      <c r="AM7" s="374"/>
      <c r="AN7" s="374"/>
      <c r="AO7" s="374"/>
      <c r="AP7" s="374"/>
      <c r="AQ7" s="374"/>
      <c r="AR7" s="374"/>
      <c r="AS7" s="374"/>
      <c r="AT7" s="374"/>
      <c r="AU7" s="374"/>
      <c r="AV7" s="374"/>
      <c r="AW7" s="374"/>
      <c r="AX7" s="374"/>
      <c r="AY7" s="374"/>
      <c r="AZ7" s="374"/>
      <c r="BA7" s="374"/>
      <c r="BB7" s="374"/>
      <c r="BC7" s="374"/>
      <c r="BD7" s="374"/>
      <c r="BE7" s="374"/>
      <c r="BF7" s="378"/>
      <c r="BG7" s="378"/>
      <c r="BH7" s="373"/>
    </row>
    <row r="8" spans="2:65" s="361" customFormat="1" ht="21" customHeight="1" x14ac:dyDescent="0.4">
      <c r="B8" s="379"/>
      <c r="C8" s="372"/>
      <c r="D8" s="372"/>
      <c r="E8" s="372"/>
      <c r="F8" s="372"/>
      <c r="G8" s="372"/>
      <c r="H8" s="371"/>
      <c r="I8" s="371"/>
      <c r="J8" s="371"/>
      <c r="K8" s="371"/>
      <c r="L8" s="371"/>
      <c r="M8" s="371"/>
      <c r="N8" s="371"/>
      <c r="O8" s="371"/>
      <c r="P8" s="373"/>
      <c r="Q8" s="373"/>
      <c r="R8" s="373"/>
      <c r="S8" s="373"/>
      <c r="T8" s="373"/>
      <c r="U8" s="373"/>
      <c r="V8" s="373"/>
      <c r="W8" s="373"/>
      <c r="X8" s="373"/>
      <c r="Y8" s="373"/>
      <c r="Z8" s="373"/>
      <c r="AA8" s="373"/>
      <c r="AB8" s="373"/>
      <c r="AC8" s="373"/>
      <c r="AD8" s="373"/>
      <c r="AE8" s="373"/>
      <c r="AF8" s="373"/>
      <c r="AG8" s="373"/>
      <c r="AH8" s="380"/>
      <c r="AI8" s="380"/>
      <c r="AJ8" s="380"/>
      <c r="AK8" s="370"/>
      <c r="AL8" s="381"/>
      <c r="AM8" s="382"/>
      <c r="AN8" s="382"/>
      <c r="AO8" s="369"/>
      <c r="AP8" s="383"/>
      <c r="AQ8" s="383"/>
      <c r="AR8" s="383"/>
      <c r="AS8" s="384"/>
      <c r="AT8" s="384"/>
      <c r="AU8" s="374"/>
      <c r="AV8" s="383"/>
      <c r="AW8" s="383"/>
      <c r="AX8" s="372"/>
      <c r="AY8" s="374"/>
      <c r="AZ8" s="374" t="s">
        <v>806</v>
      </c>
      <c r="BA8" s="374"/>
      <c r="BB8" s="374"/>
      <c r="BC8" s="1263">
        <f>DAY(EOMONTH(DATE(AD2,AH2,1),0))</f>
        <v>30</v>
      </c>
      <c r="BD8" s="1264"/>
      <c r="BE8" s="374" t="s">
        <v>183</v>
      </c>
      <c r="BF8" s="374"/>
      <c r="BG8" s="374"/>
      <c r="BH8" s="373"/>
      <c r="BK8" s="360"/>
      <c r="BL8" s="360"/>
      <c r="BM8" s="360"/>
    </row>
    <row r="9" spans="2:65" s="361" customFormat="1" ht="5.0999999999999996" customHeight="1" x14ac:dyDescent="0.4">
      <c r="B9" s="379"/>
      <c r="C9" s="385"/>
      <c r="D9" s="385"/>
      <c r="E9" s="385"/>
      <c r="F9" s="385"/>
      <c r="G9" s="385"/>
      <c r="H9" s="383"/>
      <c r="I9" s="383"/>
      <c r="J9" s="383"/>
      <c r="K9" s="383"/>
      <c r="L9" s="383"/>
      <c r="M9" s="383"/>
      <c r="N9" s="383"/>
      <c r="O9" s="383"/>
      <c r="P9" s="373"/>
      <c r="Q9" s="373"/>
      <c r="R9" s="373"/>
      <c r="S9" s="373"/>
      <c r="T9" s="373"/>
      <c r="U9" s="373"/>
      <c r="V9" s="373"/>
      <c r="W9" s="373"/>
      <c r="X9" s="373"/>
      <c r="Y9" s="373"/>
      <c r="Z9" s="373"/>
      <c r="AA9" s="373"/>
      <c r="AB9" s="373"/>
      <c r="AC9" s="373"/>
      <c r="AD9" s="373"/>
      <c r="AE9" s="373"/>
      <c r="AF9" s="373"/>
      <c r="AG9" s="373"/>
      <c r="AH9" s="377"/>
      <c r="AI9" s="370"/>
      <c r="AJ9" s="386"/>
      <c r="AK9" s="380"/>
      <c r="AL9" s="370"/>
      <c r="AM9" s="370"/>
      <c r="AN9" s="370"/>
      <c r="AO9" s="370"/>
      <c r="AP9" s="386"/>
      <c r="AQ9" s="374"/>
      <c r="AR9" s="387"/>
      <c r="AS9" s="387"/>
      <c r="AT9" s="387"/>
      <c r="AU9" s="374"/>
      <c r="AV9" s="374"/>
      <c r="AW9" s="374"/>
      <c r="AX9" s="374"/>
      <c r="AY9" s="374"/>
      <c r="AZ9" s="374"/>
      <c r="BA9" s="374"/>
      <c r="BB9" s="374"/>
      <c r="BC9" s="374"/>
      <c r="BD9" s="374"/>
      <c r="BE9" s="374"/>
      <c r="BF9" s="374"/>
      <c r="BG9" s="374"/>
      <c r="BH9" s="373"/>
      <c r="BK9" s="360"/>
      <c r="BL9" s="360"/>
      <c r="BM9" s="360"/>
    </row>
    <row r="10" spans="2:65" s="361" customFormat="1" ht="21" customHeight="1" x14ac:dyDescent="0.4">
      <c r="B10" s="379"/>
      <c r="C10" s="385"/>
      <c r="D10" s="385"/>
      <c r="E10" s="385"/>
      <c r="F10" s="385"/>
      <c r="G10" s="385"/>
      <c r="H10" s="383"/>
      <c r="I10" s="383"/>
      <c r="J10" s="383"/>
      <c r="K10" s="383"/>
      <c r="L10" s="383"/>
      <c r="M10" s="383"/>
      <c r="N10" s="383"/>
      <c r="O10" s="383"/>
      <c r="P10" s="373"/>
      <c r="Q10" s="373"/>
      <c r="R10" s="373"/>
      <c r="S10" s="373"/>
      <c r="T10" s="373"/>
      <c r="U10" s="373"/>
      <c r="V10" s="373"/>
      <c r="W10" s="373"/>
      <c r="X10" s="373"/>
      <c r="Y10" s="373"/>
      <c r="Z10" s="373"/>
      <c r="AA10" s="373"/>
      <c r="AB10" s="373"/>
      <c r="AC10" s="373"/>
      <c r="AD10" s="373"/>
      <c r="AE10" s="373"/>
      <c r="AF10" s="373"/>
      <c r="AG10" s="373"/>
      <c r="AH10" s="377"/>
      <c r="AI10" s="370"/>
      <c r="AJ10" s="386"/>
      <c r="AK10" s="380"/>
      <c r="AL10" s="370"/>
      <c r="AM10" s="370"/>
      <c r="AN10" s="374"/>
      <c r="AO10" s="374"/>
      <c r="AP10" s="386"/>
      <c r="AQ10" s="374" t="s">
        <v>807</v>
      </c>
      <c r="AR10" s="370"/>
      <c r="AS10" s="370"/>
      <c r="AT10" s="386"/>
      <c r="AU10" s="374"/>
      <c r="AV10" s="387"/>
      <c r="AW10" s="387"/>
      <c r="AX10" s="387"/>
      <c r="AY10" s="374"/>
      <c r="AZ10" s="374"/>
      <c r="BA10" s="378" t="s">
        <v>808</v>
      </c>
      <c r="BB10" s="374"/>
      <c r="BC10" s="1261">
        <v>9</v>
      </c>
      <c r="BD10" s="1262"/>
      <c r="BE10" s="376" t="s">
        <v>277</v>
      </c>
      <c r="BF10" s="374"/>
      <c r="BG10" s="374"/>
      <c r="BH10" s="373"/>
      <c r="BK10" s="360"/>
      <c r="BL10" s="360"/>
      <c r="BM10" s="360"/>
    </row>
    <row r="11" spans="2:65" s="361" customFormat="1" ht="5.0999999999999996" customHeight="1" x14ac:dyDescent="0.4">
      <c r="B11" s="379"/>
      <c r="C11" s="385"/>
      <c r="D11" s="385"/>
      <c r="E11" s="385"/>
      <c r="F11" s="385"/>
      <c r="G11" s="385"/>
      <c r="H11" s="383"/>
      <c r="I11" s="383"/>
      <c r="J11" s="383"/>
      <c r="K11" s="383"/>
      <c r="L11" s="383"/>
      <c r="M11" s="383"/>
      <c r="N11" s="383"/>
      <c r="O11" s="383"/>
      <c r="P11" s="373"/>
      <c r="Q11" s="373"/>
      <c r="R11" s="373"/>
      <c r="S11" s="373"/>
      <c r="T11" s="373"/>
      <c r="U11" s="373"/>
      <c r="V11" s="373"/>
      <c r="W11" s="373"/>
      <c r="X11" s="373"/>
      <c r="Y11" s="373"/>
      <c r="Z11" s="373"/>
      <c r="AA11" s="373"/>
      <c r="AB11" s="373"/>
      <c r="AC11" s="373"/>
      <c r="AD11" s="373"/>
      <c r="AE11" s="373"/>
      <c r="AF11" s="373"/>
      <c r="AG11" s="373"/>
      <c r="AH11" s="377"/>
      <c r="AI11" s="370"/>
      <c r="AJ11" s="386"/>
      <c r="AK11" s="380"/>
      <c r="AL11" s="370"/>
      <c r="AM11" s="370"/>
      <c r="AN11" s="370"/>
      <c r="AO11" s="370"/>
      <c r="AP11" s="386"/>
      <c r="AQ11" s="374"/>
      <c r="AR11" s="387"/>
      <c r="AS11" s="387"/>
      <c r="AT11" s="387"/>
      <c r="AU11" s="374"/>
      <c r="AV11" s="374"/>
      <c r="AW11" s="374"/>
      <c r="AX11" s="374"/>
      <c r="AY11" s="374"/>
      <c r="AZ11" s="374"/>
      <c r="BA11" s="374"/>
      <c r="BB11" s="374"/>
      <c r="BC11" s="374"/>
      <c r="BD11" s="374"/>
      <c r="BE11" s="374"/>
      <c r="BF11" s="374"/>
      <c r="BG11" s="374"/>
      <c r="BH11" s="373"/>
      <c r="BK11" s="360"/>
      <c r="BL11" s="360"/>
      <c r="BM11" s="360"/>
    </row>
    <row r="12" spans="2:65" s="361" customFormat="1" ht="21" customHeight="1" x14ac:dyDescent="0.4">
      <c r="R12" s="371"/>
      <c r="S12" s="371"/>
      <c r="T12" s="381"/>
      <c r="U12" s="1249"/>
      <c r="V12" s="1249"/>
      <c r="W12" s="369"/>
      <c r="X12" s="388"/>
      <c r="Y12" s="373"/>
      <c r="Z12" s="373"/>
      <c r="AA12" s="377"/>
      <c r="AB12" s="382"/>
      <c r="AC12" s="369"/>
      <c r="AD12" s="377"/>
      <c r="AE12" s="377"/>
      <c r="AF12" s="377"/>
      <c r="AG12" s="389"/>
      <c r="AH12" s="380"/>
      <c r="AI12" s="386" t="s">
        <v>809</v>
      </c>
      <c r="AJ12" s="380"/>
      <c r="AK12" s="386"/>
      <c r="AL12" s="381"/>
      <c r="AM12" s="382"/>
      <c r="AN12" s="374"/>
      <c r="AO12" s="386"/>
      <c r="AP12" s="386"/>
      <c r="AQ12" s="386"/>
      <c r="AR12" s="386"/>
      <c r="AS12" s="369" t="s">
        <v>810</v>
      </c>
      <c r="AT12" s="386"/>
      <c r="AU12" s="386"/>
      <c r="AV12" s="386"/>
      <c r="AW12" s="386"/>
      <c r="AX12" s="386"/>
      <c r="AY12" s="386"/>
      <c r="AZ12" s="386"/>
      <c r="BA12" s="386"/>
      <c r="BB12" s="386"/>
      <c r="BC12" s="377"/>
      <c r="BD12" s="380"/>
      <c r="BE12" s="370"/>
      <c r="BF12" s="370"/>
      <c r="BG12" s="377"/>
      <c r="BH12" s="370"/>
      <c r="BK12" s="360"/>
      <c r="BL12" s="360"/>
      <c r="BM12" s="360"/>
    </row>
    <row r="13" spans="2:65" s="361" customFormat="1" ht="21" customHeight="1" x14ac:dyDescent="0.4">
      <c r="R13" s="386"/>
      <c r="S13" s="370"/>
      <c r="T13" s="370"/>
      <c r="U13" s="370"/>
      <c r="V13" s="370"/>
      <c r="W13" s="373"/>
      <c r="X13" s="373"/>
      <c r="Y13" s="373"/>
      <c r="Z13" s="373"/>
      <c r="AA13" s="386"/>
      <c r="AB13" s="370"/>
      <c r="AC13" s="370"/>
      <c r="AD13" s="386"/>
      <c r="AE13" s="386"/>
      <c r="AF13" s="386"/>
      <c r="AG13" s="389"/>
      <c r="AH13" s="377"/>
      <c r="AI13" s="380"/>
      <c r="AJ13" s="370"/>
      <c r="AK13" s="380"/>
      <c r="AL13" s="370"/>
      <c r="AM13" s="1257">
        <v>2</v>
      </c>
      <c r="AN13" s="1257"/>
      <c r="AO13" s="374" t="s">
        <v>587</v>
      </c>
      <c r="AP13" s="369"/>
      <c r="AQ13" s="377"/>
      <c r="AR13" s="377"/>
      <c r="AS13" s="369" t="s">
        <v>811</v>
      </c>
      <c r="AT13" s="370"/>
      <c r="AU13" s="370"/>
      <c r="AV13" s="370"/>
      <c r="AW13" s="370"/>
      <c r="AX13" s="370"/>
      <c r="AY13" s="370"/>
      <c r="AZ13" s="370"/>
      <c r="BA13" s="370"/>
      <c r="BB13" s="1258">
        <v>0.29166666666666669</v>
      </c>
      <c r="BC13" s="1259"/>
      <c r="BD13" s="1260"/>
      <c r="BE13" s="372" t="s">
        <v>382</v>
      </c>
      <c r="BF13" s="1258">
        <v>0.83333333333333337</v>
      </c>
      <c r="BG13" s="1259"/>
      <c r="BH13" s="1260"/>
      <c r="BK13" s="360"/>
      <c r="BL13" s="360"/>
      <c r="BM13" s="360"/>
    </row>
    <row r="14" spans="2:65" s="361" customFormat="1" ht="21" customHeight="1" x14ac:dyDescent="0.4">
      <c r="R14" s="390"/>
      <c r="S14" s="390"/>
      <c r="T14" s="390"/>
      <c r="U14" s="390"/>
      <c r="V14" s="390"/>
      <c r="W14" s="390"/>
      <c r="X14" s="373"/>
      <c r="Y14" s="373"/>
      <c r="Z14" s="373"/>
      <c r="AA14" s="372"/>
      <c r="AB14" s="390"/>
      <c r="AC14" s="390"/>
      <c r="AD14" s="372"/>
      <c r="AE14" s="377"/>
      <c r="AF14" s="377"/>
      <c r="AG14" s="391"/>
      <c r="AH14" s="369"/>
      <c r="AI14" s="380"/>
      <c r="AJ14" s="370"/>
      <c r="AK14" s="380"/>
      <c r="AL14" s="370"/>
      <c r="AM14" s="1257">
        <v>1</v>
      </c>
      <c r="AN14" s="1257"/>
      <c r="AO14" s="392" t="s">
        <v>812</v>
      </c>
      <c r="AP14" s="393"/>
      <c r="AQ14" s="393"/>
      <c r="AR14" s="371"/>
      <c r="AS14" s="369" t="s">
        <v>813</v>
      </c>
      <c r="AT14" s="370"/>
      <c r="AU14" s="370"/>
      <c r="AV14" s="370"/>
      <c r="AW14" s="370"/>
      <c r="AX14" s="370"/>
      <c r="AY14" s="370"/>
      <c r="AZ14" s="370"/>
      <c r="BA14" s="370"/>
      <c r="BB14" s="1258">
        <v>0.83333333333333337</v>
      </c>
      <c r="BC14" s="1259"/>
      <c r="BD14" s="1260"/>
      <c r="BE14" s="372" t="s">
        <v>382</v>
      </c>
      <c r="BF14" s="1258">
        <v>0.29166666666666669</v>
      </c>
      <c r="BG14" s="1259"/>
      <c r="BH14" s="1260"/>
      <c r="BK14" s="360"/>
      <c r="BL14" s="360"/>
      <c r="BM14" s="360"/>
    </row>
    <row r="15" spans="2:65" ht="12" customHeight="1" thickBot="1" x14ac:dyDescent="0.45">
      <c r="B15" s="394"/>
      <c r="C15" s="395"/>
      <c r="D15" s="395"/>
      <c r="E15" s="395"/>
      <c r="F15" s="395"/>
      <c r="G15" s="395"/>
      <c r="H15" s="395"/>
      <c r="I15" s="394"/>
      <c r="J15" s="394"/>
      <c r="K15" s="394"/>
      <c r="L15" s="394"/>
      <c r="M15" s="394"/>
      <c r="N15" s="394"/>
      <c r="O15" s="394"/>
      <c r="P15" s="394"/>
      <c r="Q15" s="394"/>
      <c r="R15" s="394"/>
      <c r="S15" s="394"/>
      <c r="T15" s="394"/>
      <c r="U15" s="394"/>
      <c r="V15" s="394"/>
      <c r="W15" s="394"/>
      <c r="X15" s="394"/>
      <c r="Y15" s="394"/>
      <c r="Z15" s="394"/>
      <c r="AA15" s="395"/>
      <c r="AB15" s="394"/>
      <c r="AC15" s="394"/>
      <c r="AD15" s="394"/>
      <c r="AE15" s="394"/>
      <c r="AF15" s="394"/>
      <c r="AG15" s="394"/>
      <c r="AH15" s="394"/>
      <c r="AI15" s="394"/>
      <c r="AJ15" s="394"/>
      <c r="AK15" s="394"/>
      <c r="AL15" s="394"/>
      <c r="AM15" s="394"/>
      <c r="AR15" s="397"/>
      <c r="BI15" s="398"/>
      <c r="BJ15" s="398"/>
      <c r="BK15" s="398"/>
    </row>
    <row r="16" spans="2:65" ht="21.6" customHeight="1" x14ac:dyDescent="0.4">
      <c r="B16" s="1286" t="s">
        <v>814</v>
      </c>
      <c r="C16" s="1274" t="s">
        <v>815</v>
      </c>
      <c r="D16" s="1275"/>
      <c r="E16" s="1289"/>
      <c r="F16" s="399"/>
      <c r="G16" s="400"/>
      <c r="H16" s="1292" t="s">
        <v>816</v>
      </c>
      <c r="I16" s="1295" t="s">
        <v>817</v>
      </c>
      <c r="J16" s="1275"/>
      <c r="K16" s="1275"/>
      <c r="L16" s="1289"/>
      <c r="M16" s="1295" t="s">
        <v>818</v>
      </c>
      <c r="N16" s="1275"/>
      <c r="O16" s="1289"/>
      <c r="P16" s="1295" t="s">
        <v>819</v>
      </c>
      <c r="Q16" s="1275"/>
      <c r="R16" s="1275"/>
      <c r="S16" s="1275"/>
      <c r="T16" s="1276"/>
      <c r="U16" s="401"/>
      <c r="V16" s="402"/>
      <c r="W16" s="402"/>
      <c r="X16" s="402"/>
      <c r="Y16" s="402"/>
      <c r="Z16" s="402"/>
      <c r="AA16" s="402"/>
      <c r="AB16" s="402"/>
      <c r="AC16" s="402"/>
      <c r="AD16" s="402"/>
      <c r="AE16" s="402"/>
      <c r="AF16" s="402"/>
      <c r="AG16" s="402"/>
      <c r="AH16" s="402"/>
      <c r="AI16" s="403" t="s">
        <v>820</v>
      </c>
      <c r="AJ16" s="402"/>
      <c r="AK16" s="402"/>
      <c r="AL16" s="402"/>
      <c r="AM16" s="402"/>
      <c r="AN16" s="402" t="s">
        <v>821</v>
      </c>
      <c r="AO16" s="402"/>
      <c r="AP16" s="404"/>
      <c r="AQ16" s="405"/>
      <c r="AR16" s="402" t="s">
        <v>82</v>
      </c>
      <c r="AS16" s="402"/>
      <c r="AT16" s="402"/>
      <c r="AU16" s="402"/>
      <c r="AV16" s="402"/>
      <c r="AW16" s="402"/>
      <c r="AX16" s="402"/>
      <c r="AY16" s="406"/>
      <c r="AZ16" s="1265" t="str">
        <f>IF(BC3="計画","(12)1～4週目の勤務時間数合計","(12)1か月の勤務時間数　合計")</f>
        <v>(12)1か月の勤務時間数　合計</v>
      </c>
      <c r="BA16" s="1266"/>
      <c r="BB16" s="1271" t="s">
        <v>822</v>
      </c>
      <c r="BC16" s="1266"/>
      <c r="BD16" s="1274" t="s">
        <v>823</v>
      </c>
      <c r="BE16" s="1275"/>
      <c r="BF16" s="1275"/>
      <c r="BG16" s="1275"/>
      <c r="BH16" s="1276"/>
    </row>
    <row r="17" spans="2:60" ht="20.25" customHeight="1" x14ac:dyDescent="0.4">
      <c r="B17" s="1287"/>
      <c r="C17" s="1277"/>
      <c r="D17" s="1278"/>
      <c r="E17" s="1290"/>
      <c r="F17" s="407"/>
      <c r="G17" s="408"/>
      <c r="H17" s="1293"/>
      <c r="I17" s="1296"/>
      <c r="J17" s="1278"/>
      <c r="K17" s="1278"/>
      <c r="L17" s="1290"/>
      <c r="M17" s="1296"/>
      <c r="N17" s="1278"/>
      <c r="O17" s="1290"/>
      <c r="P17" s="1296"/>
      <c r="Q17" s="1278"/>
      <c r="R17" s="1278"/>
      <c r="S17" s="1278"/>
      <c r="T17" s="1279"/>
      <c r="U17" s="1283" t="s">
        <v>824</v>
      </c>
      <c r="V17" s="1283"/>
      <c r="W17" s="1283"/>
      <c r="X17" s="1283"/>
      <c r="Y17" s="1283"/>
      <c r="Z17" s="1283"/>
      <c r="AA17" s="1284"/>
      <c r="AB17" s="1285" t="s">
        <v>825</v>
      </c>
      <c r="AC17" s="1283"/>
      <c r="AD17" s="1283"/>
      <c r="AE17" s="1283"/>
      <c r="AF17" s="1283"/>
      <c r="AG17" s="1283"/>
      <c r="AH17" s="1284"/>
      <c r="AI17" s="1285" t="s">
        <v>826</v>
      </c>
      <c r="AJ17" s="1283"/>
      <c r="AK17" s="1283"/>
      <c r="AL17" s="1283"/>
      <c r="AM17" s="1283"/>
      <c r="AN17" s="1283"/>
      <c r="AO17" s="1284"/>
      <c r="AP17" s="1285" t="s">
        <v>827</v>
      </c>
      <c r="AQ17" s="1283"/>
      <c r="AR17" s="1283"/>
      <c r="AS17" s="1283"/>
      <c r="AT17" s="1283"/>
      <c r="AU17" s="1283"/>
      <c r="AV17" s="1284"/>
      <c r="AW17" s="1285" t="s">
        <v>828</v>
      </c>
      <c r="AX17" s="1283"/>
      <c r="AY17" s="1283"/>
      <c r="AZ17" s="1267"/>
      <c r="BA17" s="1268"/>
      <c r="BB17" s="1272"/>
      <c r="BC17" s="1268"/>
      <c r="BD17" s="1277"/>
      <c r="BE17" s="1278"/>
      <c r="BF17" s="1278"/>
      <c r="BG17" s="1278"/>
      <c r="BH17" s="1279"/>
    </row>
    <row r="18" spans="2:60" ht="20.25" customHeight="1" x14ac:dyDescent="0.4">
      <c r="B18" s="1287"/>
      <c r="C18" s="1277"/>
      <c r="D18" s="1278"/>
      <c r="E18" s="1290"/>
      <c r="F18" s="407"/>
      <c r="G18" s="408"/>
      <c r="H18" s="1293"/>
      <c r="I18" s="1296"/>
      <c r="J18" s="1278"/>
      <c r="K18" s="1278"/>
      <c r="L18" s="1290"/>
      <c r="M18" s="1296"/>
      <c r="N18" s="1278"/>
      <c r="O18" s="1290"/>
      <c r="P18" s="1296"/>
      <c r="Q18" s="1278"/>
      <c r="R18" s="1278"/>
      <c r="S18" s="1278"/>
      <c r="T18" s="1279"/>
      <c r="U18" s="286">
        <v>1</v>
      </c>
      <c r="V18" s="409">
        <v>2</v>
      </c>
      <c r="W18" s="409">
        <v>3</v>
      </c>
      <c r="X18" s="409">
        <v>4</v>
      </c>
      <c r="Y18" s="409">
        <v>5</v>
      </c>
      <c r="Z18" s="409">
        <v>6</v>
      </c>
      <c r="AA18" s="410">
        <v>7</v>
      </c>
      <c r="AB18" s="411">
        <v>8</v>
      </c>
      <c r="AC18" s="409">
        <v>9</v>
      </c>
      <c r="AD18" s="409">
        <v>10</v>
      </c>
      <c r="AE18" s="409">
        <v>11</v>
      </c>
      <c r="AF18" s="409">
        <v>12</v>
      </c>
      <c r="AG18" s="409">
        <v>13</v>
      </c>
      <c r="AH18" s="410">
        <v>14</v>
      </c>
      <c r="AI18" s="286">
        <v>15</v>
      </c>
      <c r="AJ18" s="409">
        <v>16</v>
      </c>
      <c r="AK18" s="409">
        <v>17</v>
      </c>
      <c r="AL18" s="409">
        <v>18</v>
      </c>
      <c r="AM18" s="409">
        <v>19</v>
      </c>
      <c r="AN18" s="409">
        <v>20</v>
      </c>
      <c r="AO18" s="410">
        <v>21</v>
      </c>
      <c r="AP18" s="411">
        <v>22</v>
      </c>
      <c r="AQ18" s="409">
        <v>23</v>
      </c>
      <c r="AR18" s="409">
        <v>24</v>
      </c>
      <c r="AS18" s="409">
        <v>25</v>
      </c>
      <c r="AT18" s="409">
        <v>26</v>
      </c>
      <c r="AU18" s="409">
        <v>27</v>
      </c>
      <c r="AV18" s="410">
        <v>28</v>
      </c>
      <c r="AW18" s="411" t="str">
        <f>IF($BC$3="暦月",IF(DAY(DATE($AD$2,$AH$2,29))=29,29,""),"")</f>
        <v/>
      </c>
      <c r="AX18" s="409" t="str">
        <f>IF($BC$3="暦月",IF(DAY(DATE($AD$2,$AH$2,30))=30,30,""),"")</f>
        <v/>
      </c>
      <c r="AY18" s="410" t="str">
        <f>IF($BC$3="暦月",IF(DAY(DATE($AD$2,$AH$2,31))=31,31,""),"")</f>
        <v/>
      </c>
      <c r="AZ18" s="1267"/>
      <c r="BA18" s="1268"/>
      <c r="BB18" s="1272"/>
      <c r="BC18" s="1268"/>
      <c r="BD18" s="1277"/>
      <c r="BE18" s="1278"/>
      <c r="BF18" s="1278"/>
      <c r="BG18" s="1278"/>
      <c r="BH18" s="1279"/>
    </row>
    <row r="19" spans="2:60" ht="20.25" hidden="1" customHeight="1" x14ac:dyDescent="0.4">
      <c r="B19" s="1287"/>
      <c r="C19" s="1277"/>
      <c r="D19" s="1278"/>
      <c r="E19" s="1290"/>
      <c r="F19" s="407"/>
      <c r="G19" s="408"/>
      <c r="H19" s="1293"/>
      <c r="I19" s="1296"/>
      <c r="J19" s="1278"/>
      <c r="K19" s="1278"/>
      <c r="L19" s="1290"/>
      <c r="M19" s="1296"/>
      <c r="N19" s="1278"/>
      <c r="O19" s="1290"/>
      <c r="P19" s="1296"/>
      <c r="Q19" s="1278"/>
      <c r="R19" s="1278"/>
      <c r="S19" s="1278"/>
      <c r="T19" s="1279"/>
      <c r="U19" s="286">
        <f>WEEKDAY(DATE($AD$2,$AH$2,1))</f>
        <v>2</v>
      </c>
      <c r="V19" s="409">
        <f>WEEKDAY(DATE($AD$2,$AH$2,2))</f>
        <v>3</v>
      </c>
      <c r="W19" s="409">
        <f>WEEKDAY(DATE($AD$2,$AH$2,3))</f>
        <v>4</v>
      </c>
      <c r="X19" s="409">
        <f>WEEKDAY(DATE($AD$2,$AH$2,4))</f>
        <v>5</v>
      </c>
      <c r="Y19" s="409">
        <f>WEEKDAY(DATE($AD$2,$AH$2,5))</f>
        <v>6</v>
      </c>
      <c r="Z19" s="409">
        <f>WEEKDAY(DATE($AD$2,$AH$2,6))</f>
        <v>7</v>
      </c>
      <c r="AA19" s="410">
        <f>WEEKDAY(DATE($AD$2,$AH$2,7))</f>
        <v>1</v>
      </c>
      <c r="AB19" s="411">
        <f>WEEKDAY(DATE($AD$2,$AH$2,8))</f>
        <v>2</v>
      </c>
      <c r="AC19" s="409">
        <f>WEEKDAY(DATE($AD$2,$AH$2,9))</f>
        <v>3</v>
      </c>
      <c r="AD19" s="409">
        <f>WEEKDAY(DATE($AD$2,$AH$2,10))</f>
        <v>4</v>
      </c>
      <c r="AE19" s="409">
        <f>WEEKDAY(DATE($AD$2,$AH$2,11))</f>
        <v>5</v>
      </c>
      <c r="AF19" s="409">
        <f>WEEKDAY(DATE($AD$2,$AH$2,12))</f>
        <v>6</v>
      </c>
      <c r="AG19" s="409">
        <f>WEEKDAY(DATE($AD$2,$AH$2,13))</f>
        <v>7</v>
      </c>
      <c r="AH19" s="410">
        <f>WEEKDAY(DATE($AD$2,$AH$2,14))</f>
        <v>1</v>
      </c>
      <c r="AI19" s="411">
        <f>WEEKDAY(DATE($AD$2,$AH$2,15))</f>
        <v>2</v>
      </c>
      <c r="AJ19" s="409">
        <f>WEEKDAY(DATE($AD$2,$AH$2,16))</f>
        <v>3</v>
      </c>
      <c r="AK19" s="409">
        <f>WEEKDAY(DATE($AD$2,$AH$2,17))</f>
        <v>4</v>
      </c>
      <c r="AL19" s="409">
        <f>WEEKDAY(DATE($AD$2,$AH$2,18))</f>
        <v>5</v>
      </c>
      <c r="AM19" s="409">
        <f>WEEKDAY(DATE($AD$2,$AH$2,19))</f>
        <v>6</v>
      </c>
      <c r="AN19" s="409">
        <f>WEEKDAY(DATE($AD$2,$AH$2,20))</f>
        <v>7</v>
      </c>
      <c r="AO19" s="410">
        <f>WEEKDAY(DATE($AD$2,$AH$2,21))</f>
        <v>1</v>
      </c>
      <c r="AP19" s="411">
        <f>WEEKDAY(DATE($AD$2,$AH$2,22))</f>
        <v>2</v>
      </c>
      <c r="AQ19" s="409">
        <f>WEEKDAY(DATE($AD$2,$AH$2,23))</f>
        <v>3</v>
      </c>
      <c r="AR19" s="409">
        <f>WEEKDAY(DATE($AD$2,$AH$2,24))</f>
        <v>4</v>
      </c>
      <c r="AS19" s="409">
        <f>WEEKDAY(DATE($AD$2,$AH$2,25))</f>
        <v>5</v>
      </c>
      <c r="AT19" s="409">
        <f>WEEKDAY(DATE($AD$2,$AH$2,26))</f>
        <v>6</v>
      </c>
      <c r="AU19" s="409">
        <f>WEEKDAY(DATE($AD$2,$AH$2,27))</f>
        <v>7</v>
      </c>
      <c r="AV19" s="410">
        <f>WEEKDAY(DATE($AD$2,$AH$2,28))</f>
        <v>1</v>
      </c>
      <c r="AW19" s="411">
        <f>IF(AW18=29,WEEKDAY(DATE($AD$2,$AH$2,29)),0)</f>
        <v>0</v>
      </c>
      <c r="AX19" s="409">
        <f>IF(AX18=30,WEEKDAY(DATE($AD$2,$AH$2,30)),0)</f>
        <v>0</v>
      </c>
      <c r="AY19" s="410">
        <f>IF(AY18=31,WEEKDAY(DATE($AD$2,$AH$2,31)),0)</f>
        <v>0</v>
      </c>
      <c r="AZ19" s="1267"/>
      <c r="BA19" s="1268"/>
      <c r="BB19" s="1272"/>
      <c r="BC19" s="1268"/>
      <c r="BD19" s="1277"/>
      <c r="BE19" s="1278"/>
      <c r="BF19" s="1278"/>
      <c r="BG19" s="1278"/>
      <c r="BH19" s="1279"/>
    </row>
    <row r="20" spans="2:60" ht="20.25" customHeight="1" thickBot="1" x14ac:dyDescent="0.45">
      <c r="B20" s="1288"/>
      <c r="C20" s="1280"/>
      <c r="D20" s="1281"/>
      <c r="E20" s="1291"/>
      <c r="F20" s="412"/>
      <c r="G20" s="413"/>
      <c r="H20" s="1294"/>
      <c r="I20" s="1297"/>
      <c r="J20" s="1281"/>
      <c r="K20" s="1281"/>
      <c r="L20" s="1291"/>
      <c r="M20" s="1297"/>
      <c r="N20" s="1281"/>
      <c r="O20" s="1291"/>
      <c r="P20" s="1297"/>
      <c r="Q20" s="1281"/>
      <c r="R20" s="1281"/>
      <c r="S20" s="1281"/>
      <c r="T20" s="1282"/>
      <c r="U20" s="414" t="str">
        <f t="shared" ref="U20:AV20" si="0">IF(U19=1,"日",IF(U19=2,"月",IF(U19=3,"火",IF(U19=4,"水",IF(U19=5,"木",IF(U19=6,"金","土"))))))</f>
        <v>月</v>
      </c>
      <c r="V20" s="415" t="str">
        <f t="shared" si="0"/>
        <v>火</v>
      </c>
      <c r="W20" s="415" t="str">
        <f t="shared" si="0"/>
        <v>水</v>
      </c>
      <c r="X20" s="415" t="str">
        <f t="shared" si="0"/>
        <v>木</v>
      </c>
      <c r="Y20" s="415" t="str">
        <f t="shared" si="0"/>
        <v>金</v>
      </c>
      <c r="Z20" s="415" t="str">
        <f t="shared" si="0"/>
        <v>土</v>
      </c>
      <c r="AA20" s="416" t="str">
        <f t="shared" si="0"/>
        <v>日</v>
      </c>
      <c r="AB20" s="417" t="str">
        <f t="shared" si="0"/>
        <v>月</v>
      </c>
      <c r="AC20" s="415" t="str">
        <f t="shared" si="0"/>
        <v>火</v>
      </c>
      <c r="AD20" s="415" t="str">
        <f t="shared" si="0"/>
        <v>水</v>
      </c>
      <c r="AE20" s="415" t="str">
        <f t="shared" si="0"/>
        <v>木</v>
      </c>
      <c r="AF20" s="415" t="str">
        <f t="shared" si="0"/>
        <v>金</v>
      </c>
      <c r="AG20" s="415" t="str">
        <f t="shared" si="0"/>
        <v>土</v>
      </c>
      <c r="AH20" s="416" t="str">
        <f t="shared" si="0"/>
        <v>日</v>
      </c>
      <c r="AI20" s="417" t="str">
        <f t="shared" si="0"/>
        <v>月</v>
      </c>
      <c r="AJ20" s="415" t="str">
        <f t="shared" si="0"/>
        <v>火</v>
      </c>
      <c r="AK20" s="415" t="str">
        <f t="shared" si="0"/>
        <v>水</v>
      </c>
      <c r="AL20" s="415" t="str">
        <f t="shared" si="0"/>
        <v>木</v>
      </c>
      <c r="AM20" s="415" t="str">
        <f t="shared" si="0"/>
        <v>金</v>
      </c>
      <c r="AN20" s="415" t="str">
        <f t="shared" si="0"/>
        <v>土</v>
      </c>
      <c r="AO20" s="416" t="str">
        <f t="shared" si="0"/>
        <v>日</v>
      </c>
      <c r="AP20" s="417" t="str">
        <f t="shared" si="0"/>
        <v>月</v>
      </c>
      <c r="AQ20" s="415" t="str">
        <f t="shared" si="0"/>
        <v>火</v>
      </c>
      <c r="AR20" s="415" t="str">
        <f t="shared" si="0"/>
        <v>水</v>
      </c>
      <c r="AS20" s="415" t="str">
        <f t="shared" si="0"/>
        <v>木</v>
      </c>
      <c r="AT20" s="415" t="str">
        <f t="shared" si="0"/>
        <v>金</v>
      </c>
      <c r="AU20" s="415" t="str">
        <f t="shared" si="0"/>
        <v>土</v>
      </c>
      <c r="AV20" s="416" t="str">
        <f t="shared" si="0"/>
        <v>日</v>
      </c>
      <c r="AW20" s="415" t="str">
        <f>IF(AW19=1,"日",IF(AW19=2,"月",IF(AW19=3,"火",IF(AW19=4,"水",IF(AW19=5,"木",IF(AW19=6,"金",IF(AW19=0,"","土")))))))</f>
        <v/>
      </c>
      <c r="AX20" s="415" t="str">
        <f>IF(AX19=1,"日",IF(AX19=2,"月",IF(AX19=3,"火",IF(AX19=4,"水",IF(AX19=5,"木",IF(AX19=6,"金",IF(AX19=0,"","土")))))))</f>
        <v/>
      </c>
      <c r="AY20" s="415" t="str">
        <f>IF(AY19=1,"日",IF(AY19=2,"月",IF(AY19=3,"火",IF(AY19=4,"水",IF(AY19=5,"木",IF(AY19=6,"金",IF(AY19=0,"","土")))))))</f>
        <v/>
      </c>
      <c r="AZ20" s="1269"/>
      <c r="BA20" s="1270"/>
      <c r="BB20" s="1273"/>
      <c r="BC20" s="1270"/>
      <c r="BD20" s="1280"/>
      <c r="BE20" s="1281"/>
      <c r="BF20" s="1281"/>
      <c r="BG20" s="1281"/>
      <c r="BH20" s="1282"/>
    </row>
    <row r="21" spans="2:60" ht="20.25" customHeight="1" x14ac:dyDescent="0.4">
      <c r="B21" s="418"/>
      <c r="C21" s="1330" t="s">
        <v>829</v>
      </c>
      <c r="D21" s="1331"/>
      <c r="E21" s="1332"/>
      <c r="F21" s="419"/>
      <c r="G21" s="420"/>
      <c r="H21" s="1333" t="s">
        <v>830</v>
      </c>
      <c r="I21" s="1334" t="s">
        <v>831</v>
      </c>
      <c r="J21" s="1335"/>
      <c r="K21" s="1335"/>
      <c r="L21" s="1336"/>
      <c r="M21" s="1337" t="s">
        <v>832</v>
      </c>
      <c r="N21" s="1338"/>
      <c r="O21" s="1339"/>
      <c r="P21" s="421" t="s">
        <v>833</v>
      </c>
      <c r="Q21" s="422"/>
      <c r="R21" s="422"/>
      <c r="S21" s="423"/>
      <c r="T21" s="424"/>
      <c r="U21" s="425" t="s">
        <v>834</v>
      </c>
      <c r="V21" s="425" t="s">
        <v>834</v>
      </c>
      <c r="W21" s="425" t="s">
        <v>834</v>
      </c>
      <c r="X21" s="425"/>
      <c r="Y21" s="425" t="s">
        <v>834</v>
      </c>
      <c r="Z21" s="425" t="s">
        <v>834</v>
      </c>
      <c r="AA21" s="426"/>
      <c r="AB21" s="427" t="s">
        <v>834</v>
      </c>
      <c r="AC21" s="425"/>
      <c r="AD21" s="425" t="s">
        <v>834</v>
      </c>
      <c r="AE21" s="425" t="s">
        <v>834</v>
      </c>
      <c r="AF21" s="425" t="s">
        <v>834</v>
      </c>
      <c r="AG21" s="425"/>
      <c r="AH21" s="426" t="s">
        <v>834</v>
      </c>
      <c r="AI21" s="427"/>
      <c r="AJ21" s="425" t="s">
        <v>834</v>
      </c>
      <c r="AK21" s="425" t="s">
        <v>834</v>
      </c>
      <c r="AL21" s="425" t="s">
        <v>834</v>
      </c>
      <c r="AM21" s="425" t="s">
        <v>834</v>
      </c>
      <c r="AN21" s="425" t="s">
        <v>834</v>
      </c>
      <c r="AO21" s="426"/>
      <c r="AP21" s="427"/>
      <c r="AQ21" s="425" t="s">
        <v>834</v>
      </c>
      <c r="AR21" s="425" t="s">
        <v>834</v>
      </c>
      <c r="AS21" s="425" t="s">
        <v>834</v>
      </c>
      <c r="AT21" s="425" t="s">
        <v>834</v>
      </c>
      <c r="AU21" s="425" t="s">
        <v>834</v>
      </c>
      <c r="AV21" s="426"/>
      <c r="AW21" s="427"/>
      <c r="AX21" s="425"/>
      <c r="AY21" s="425"/>
      <c r="AZ21" s="1340"/>
      <c r="BA21" s="1341"/>
      <c r="BB21" s="1361"/>
      <c r="BC21" s="1341"/>
      <c r="BD21" s="1358"/>
      <c r="BE21" s="1359"/>
      <c r="BF21" s="1359"/>
      <c r="BG21" s="1359"/>
      <c r="BH21" s="1360"/>
    </row>
    <row r="22" spans="2:60" ht="20.25" customHeight="1" x14ac:dyDescent="0.4">
      <c r="B22" s="428">
        <v>1</v>
      </c>
      <c r="C22" s="1301"/>
      <c r="D22" s="1302"/>
      <c r="E22" s="1303"/>
      <c r="F22" s="429" t="str">
        <f>C21</f>
        <v>管理者</v>
      </c>
      <c r="G22" s="430"/>
      <c r="H22" s="1308"/>
      <c r="I22" s="1313"/>
      <c r="J22" s="1314"/>
      <c r="K22" s="1314"/>
      <c r="L22" s="1315"/>
      <c r="M22" s="1322"/>
      <c r="N22" s="1323"/>
      <c r="O22" s="1324"/>
      <c r="P22" s="431" t="s">
        <v>835</v>
      </c>
      <c r="Q22" s="432"/>
      <c r="R22" s="432"/>
      <c r="S22" s="433"/>
      <c r="T22" s="434"/>
      <c r="U22" s="435">
        <f>IF(U21="","",VLOOKUP(U21,'【標準様式１】記載例シフト記号表（勤務時間帯）'!$D$6:$X$47,21,FALSE))</f>
        <v>8</v>
      </c>
      <c r="V22" s="436">
        <f>IF(V21="","",VLOOKUP(V21,'【標準様式１】記載例シフト記号表（勤務時間帯）'!$D$6:$X$47,21,FALSE))</f>
        <v>8</v>
      </c>
      <c r="W22" s="436">
        <f>IF(W21="","",VLOOKUP(W21,'【標準様式１】記載例シフト記号表（勤務時間帯）'!$D$6:$X$47,21,FALSE))</f>
        <v>8</v>
      </c>
      <c r="X22" s="436" t="str">
        <f>IF(X21="","",VLOOKUP(X21,'【標準様式１】記載例シフト記号表（勤務時間帯）'!$D$6:$X$47,21,FALSE))</f>
        <v/>
      </c>
      <c r="Y22" s="436">
        <f>IF(Y21="","",VLOOKUP(Y21,'【標準様式１】記載例シフト記号表（勤務時間帯）'!$D$6:$X$47,21,FALSE))</f>
        <v>8</v>
      </c>
      <c r="Z22" s="436">
        <f>IF(Z21="","",VLOOKUP(Z21,'【標準様式１】記載例シフト記号表（勤務時間帯）'!$D$6:$X$47,21,FALSE))</f>
        <v>8</v>
      </c>
      <c r="AA22" s="437" t="str">
        <f>IF(AA21="","",VLOOKUP(AA21,'【標準様式１】記載例シフト記号表（勤務時間帯）'!$D$6:$X$47,21,FALSE))</f>
        <v/>
      </c>
      <c r="AB22" s="435">
        <f>IF(AB21="","",VLOOKUP(AB21,'【標準様式１】記載例シフト記号表（勤務時間帯）'!$D$6:$X$47,21,FALSE))</f>
        <v>8</v>
      </c>
      <c r="AC22" s="436" t="str">
        <f>IF(AC21="","",VLOOKUP(AC21,'【標準様式１】記載例シフト記号表（勤務時間帯）'!$D$6:$X$47,21,FALSE))</f>
        <v/>
      </c>
      <c r="AD22" s="436">
        <f>IF(AD21="","",VLOOKUP(AD21,'【標準様式１】記載例シフト記号表（勤務時間帯）'!$D$6:$X$47,21,FALSE))</f>
        <v>8</v>
      </c>
      <c r="AE22" s="436">
        <f>IF(AE21="","",VLOOKUP(AE21,'【標準様式１】記載例シフト記号表（勤務時間帯）'!$D$6:$X$47,21,FALSE))</f>
        <v>8</v>
      </c>
      <c r="AF22" s="436">
        <f>IF(AF21="","",VLOOKUP(AF21,'【標準様式１】記載例シフト記号表（勤務時間帯）'!$D$6:$X$47,21,FALSE))</f>
        <v>8</v>
      </c>
      <c r="AG22" s="436" t="str">
        <f>IF(AG21="","",VLOOKUP(AG21,'【標準様式１】記載例シフト記号表（勤務時間帯）'!$D$6:$X$47,21,FALSE))</f>
        <v/>
      </c>
      <c r="AH22" s="437">
        <f>IF(AH21="","",VLOOKUP(AH21,'【標準様式１】記載例シフト記号表（勤務時間帯）'!$D$6:$X$47,21,FALSE))</f>
        <v>8</v>
      </c>
      <c r="AI22" s="435" t="str">
        <f>IF(AI21="","",VLOOKUP(AI21,'【標準様式１】記載例シフト記号表（勤務時間帯）'!$D$6:$X$47,21,FALSE))</f>
        <v/>
      </c>
      <c r="AJ22" s="436">
        <f>IF(AJ21="","",VLOOKUP(AJ21,'【標準様式１】記載例シフト記号表（勤務時間帯）'!$D$6:$X$47,21,FALSE))</f>
        <v>8</v>
      </c>
      <c r="AK22" s="436">
        <f>IF(AK21="","",VLOOKUP(AK21,'【標準様式１】記載例シフト記号表（勤務時間帯）'!$D$6:$X$47,21,FALSE))</f>
        <v>8</v>
      </c>
      <c r="AL22" s="436">
        <f>IF(AL21="","",VLOOKUP(AL21,'【標準様式１】記載例シフト記号表（勤務時間帯）'!$D$6:$X$47,21,FALSE))</f>
        <v>8</v>
      </c>
      <c r="AM22" s="436">
        <f>IF(AM21="","",VLOOKUP(AM21,'【標準様式１】記載例シフト記号表（勤務時間帯）'!$D$6:$X$47,21,FALSE))</f>
        <v>8</v>
      </c>
      <c r="AN22" s="436">
        <f>IF(AN21="","",VLOOKUP(AN21,'【標準様式１】記載例シフト記号表（勤務時間帯）'!$D$6:$X$47,21,FALSE))</f>
        <v>8</v>
      </c>
      <c r="AO22" s="437" t="str">
        <f>IF(AO21="","",VLOOKUP(AO21,'【標準様式１】記載例シフト記号表（勤務時間帯）'!$D$6:$X$47,21,FALSE))</f>
        <v/>
      </c>
      <c r="AP22" s="435" t="str">
        <f>IF(AP21="","",VLOOKUP(AP21,'【標準様式１】記載例シフト記号表（勤務時間帯）'!$D$6:$X$47,21,FALSE))</f>
        <v/>
      </c>
      <c r="AQ22" s="436">
        <f>IF(AQ21="","",VLOOKUP(AQ21,'【標準様式１】記載例シフト記号表（勤務時間帯）'!$D$6:$X$47,21,FALSE))</f>
        <v>8</v>
      </c>
      <c r="AR22" s="436">
        <f>IF(AR21="","",VLOOKUP(AR21,'【標準様式１】記載例シフト記号表（勤務時間帯）'!$D$6:$X$47,21,FALSE))</f>
        <v>8</v>
      </c>
      <c r="AS22" s="436">
        <f>IF(AS21="","",VLOOKUP(AS21,'【標準様式１】記載例シフト記号表（勤務時間帯）'!$D$6:$X$47,21,FALSE))</f>
        <v>8</v>
      </c>
      <c r="AT22" s="436">
        <f>IF(AT21="","",VLOOKUP(AT21,'【標準様式１】記載例シフト記号表（勤務時間帯）'!$D$6:$X$47,21,FALSE))</f>
        <v>8</v>
      </c>
      <c r="AU22" s="436">
        <f>IF(AU21="","",VLOOKUP(AU21,'【標準様式１】記載例シフト記号表（勤務時間帯）'!$D$6:$X$47,21,FALSE))</f>
        <v>8</v>
      </c>
      <c r="AV22" s="437" t="str">
        <f>IF(AV21="","",VLOOKUP(AV21,'【標準様式１】記載例シフト記号表（勤務時間帯）'!$D$6:$X$47,21,FALSE))</f>
        <v/>
      </c>
      <c r="AW22" s="435" t="str">
        <f>IF(AW21="","",VLOOKUP(AW21,'【標準様式１】記載例シフト記号表（勤務時間帯）'!$D$6:$X$47,21,FALSE))</f>
        <v/>
      </c>
      <c r="AX22" s="436" t="str">
        <f>IF(AX21="","",VLOOKUP(AX21,'【標準様式１】記載例シフト記号表（勤務時間帯）'!$D$6:$X$47,21,FALSE))</f>
        <v/>
      </c>
      <c r="AY22" s="436" t="str">
        <f>IF(AY21="","",VLOOKUP(AY21,'【標準様式１】記載例シフト記号表（勤務時間帯）'!$D$6:$X$47,21,FALSE))</f>
        <v/>
      </c>
      <c r="AZ22" s="1352">
        <f>IF($BC$3="４週",SUM(U22:AV22),IF($BC$3="暦月",SUM(U22:AY22),""))</f>
        <v>160</v>
      </c>
      <c r="BA22" s="1353"/>
      <c r="BB22" s="1354">
        <f>IF($BC$3="４週",AZ22/4,IF($BC$3="暦月",(AZ22/($BC$8/7)),""))</f>
        <v>40</v>
      </c>
      <c r="BC22" s="1353"/>
      <c r="BD22" s="1346"/>
      <c r="BE22" s="1347"/>
      <c r="BF22" s="1347"/>
      <c r="BG22" s="1347"/>
      <c r="BH22" s="1348"/>
    </row>
    <row r="23" spans="2:60" ht="20.25" customHeight="1" x14ac:dyDescent="0.4">
      <c r="B23" s="438"/>
      <c r="C23" s="1304"/>
      <c r="D23" s="1305"/>
      <c r="E23" s="1306"/>
      <c r="F23" s="439"/>
      <c r="G23" s="440" t="str">
        <f>C21</f>
        <v>管理者</v>
      </c>
      <c r="H23" s="1309"/>
      <c r="I23" s="1316"/>
      <c r="J23" s="1317"/>
      <c r="K23" s="1317"/>
      <c r="L23" s="1318"/>
      <c r="M23" s="1325"/>
      <c r="N23" s="1326"/>
      <c r="O23" s="1327"/>
      <c r="P23" s="441" t="s">
        <v>836</v>
      </c>
      <c r="Q23" s="211"/>
      <c r="R23" s="211"/>
      <c r="S23" s="442"/>
      <c r="T23" s="443"/>
      <c r="U23" s="444" t="str">
        <f>IF(U21="","",VLOOKUP(U21,'【標準様式１】記載例シフト記号表（勤務時間帯）'!$D$6:$Z$47,23,FALSE))</f>
        <v>-</v>
      </c>
      <c r="V23" s="445" t="str">
        <f>IF(V21="","",VLOOKUP(V21,'【標準様式１】記載例シフト記号表（勤務時間帯）'!$D$6:$Z$47,23,FALSE))</f>
        <v>-</v>
      </c>
      <c r="W23" s="445" t="str">
        <f>IF(W21="","",VLOOKUP(W21,'【標準様式１】記載例シフト記号表（勤務時間帯）'!$D$6:$Z$47,23,FALSE))</f>
        <v>-</v>
      </c>
      <c r="X23" s="445" t="str">
        <f>IF(X21="","",VLOOKUP(X21,'【標準様式１】記載例シフト記号表（勤務時間帯）'!$D$6:$Z$47,23,FALSE))</f>
        <v/>
      </c>
      <c r="Y23" s="445" t="str">
        <f>IF(Y21="","",VLOOKUP(Y21,'【標準様式１】記載例シフト記号表（勤務時間帯）'!$D$6:$Z$47,23,FALSE))</f>
        <v>-</v>
      </c>
      <c r="Z23" s="445" t="str">
        <f>IF(Z21="","",VLOOKUP(Z21,'【標準様式１】記載例シフト記号表（勤務時間帯）'!$D$6:$Z$47,23,FALSE))</f>
        <v>-</v>
      </c>
      <c r="AA23" s="446" t="str">
        <f>IF(AA21="","",VLOOKUP(AA21,'【標準様式１】記載例シフト記号表（勤務時間帯）'!$D$6:$Z$47,23,FALSE))</f>
        <v/>
      </c>
      <c r="AB23" s="444" t="str">
        <f>IF(AB21="","",VLOOKUP(AB21,'【標準様式１】記載例シフト記号表（勤務時間帯）'!$D$6:$Z$47,23,FALSE))</f>
        <v>-</v>
      </c>
      <c r="AC23" s="445" t="str">
        <f>IF(AC21="","",VLOOKUP(AC21,'【標準様式１】記載例シフト記号表（勤務時間帯）'!$D$6:$Z$47,23,FALSE))</f>
        <v/>
      </c>
      <c r="AD23" s="445" t="str">
        <f>IF(AD21="","",VLOOKUP(AD21,'【標準様式１】記載例シフト記号表（勤務時間帯）'!$D$6:$Z$47,23,FALSE))</f>
        <v>-</v>
      </c>
      <c r="AE23" s="445" t="str">
        <f>IF(AE21="","",VLOOKUP(AE21,'【標準様式１】記載例シフト記号表（勤務時間帯）'!$D$6:$Z$47,23,FALSE))</f>
        <v>-</v>
      </c>
      <c r="AF23" s="445" t="str">
        <f>IF(AF21="","",VLOOKUP(AF21,'【標準様式１】記載例シフト記号表（勤務時間帯）'!$D$6:$Z$47,23,FALSE))</f>
        <v>-</v>
      </c>
      <c r="AG23" s="445" t="str">
        <f>IF(AG21="","",VLOOKUP(AG21,'【標準様式１】記載例シフト記号表（勤務時間帯）'!$D$6:$Z$47,23,FALSE))</f>
        <v/>
      </c>
      <c r="AH23" s="446" t="str">
        <f>IF(AH21="","",VLOOKUP(AH21,'【標準様式１】記載例シフト記号表（勤務時間帯）'!$D$6:$Z$47,23,FALSE))</f>
        <v>-</v>
      </c>
      <c r="AI23" s="444" t="str">
        <f>IF(AI21="","",VLOOKUP(AI21,'【標準様式１】記載例シフト記号表（勤務時間帯）'!$D$6:$Z$47,23,FALSE))</f>
        <v/>
      </c>
      <c r="AJ23" s="445" t="str">
        <f>IF(AJ21="","",VLOOKUP(AJ21,'【標準様式１】記載例シフト記号表（勤務時間帯）'!$D$6:$Z$47,23,FALSE))</f>
        <v>-</v>
      </c>
      <c r="AK23" s="445" t="str">
        <f>IF(AK21="","",VLOOKUP(AK21,'【標準様式１】記載例シフト記号表（勤務時間帯）'!$D$6:$Z$47,23,FALSE))</f>
        <v>-</v>
      </c>
      <c r="AL23" s="445" t="str">
        <f>IF(AL21="","",VLOOKUP(AL21,'【標準様式１】記載例シフト記号表（勤務時間帯）'!$D$6:$Z$47,23,FALSE))</f>
        <v>-</v>
      </c>
      <c r="AM23" s="445" t="str">
        <f>IF(AM21="","",VLOOKUP(AM21,'【標準様式１】記載例シフト記号表（勤務時間帯）'!$D$6:$Z$47,23,FALSE))</f>
        <v>-</v>
      </c>
      <c r="AN23" s="445" t="str">
        <f>IF(AN21="","",VLOOKUP(AN21,'【標準様式１】記載例シフト記号表（勤務時間帯）'!$D$6:$Z$47,23,FALSE))</f>
        <v>-</v>
      </c>
      <c r="AO23" s="446" t="str">
        <f>IF(AO21="","",VLOOKUP(AO21,'【標準様式１】記載例シフト記号表（勤務時間帯）'!$D$6:$Z$47,23,FALSE))</f>
        <v/>
      </c>
      <c r="AP23" s="444" t="str">
        <f>IF(AP21="","",VLOOKUP(AP21,'【標準様式１】記載例シフト記号表（勤務時間帯）'!$D$6:$Z$47,23,FALSE))</f>
        <v/>
      </c>
      <c r="AQ23" s="445" t="str">
        <f>IF(AQ21="","",VLOOKUP(AQ21,'【標準様式１】記載例シフト記号表（勤務時間帯）'!$D$6:$Z$47,23,FALSE))</f>
        <v>-</v>
      </c>
      <c r="AR23" s="445" t="str">
        <f>IF(AR21="","",VLOOKUP(AR21,'【標準様式１】記載例シフト記号表（勤務時間帯）'!$D$6:$Z$47,23,FALSE))</f>
        <v>-</v>
      </c>
      <c r="AS23" s="445" t="str">
        <f>IF(AS21="","",VLOOKUP(AS21,'【標準様式１】記載例シフト記号表（勤務時間帯）'!$D$6:$Z$47,23,FALSE))</f>
        <v>-</v>
      </c>
      <c r="AT23" s="445" t="str">
        <f>IF(AT21="","",VLOOKUP(AT21,'【標準様式１】記載例シフト記号表（勤務時間帯）'!$D$6:$Z$47,23,FALSE))</f>
        <v>-</v>
      </c>
      <c r="AU23" s="445" t="str">
        <f>IF(AU21="","",VLOOKUP(AU21,'【標準様式１】記載例シフト記号表（勤務時間帯）'!$D$6:$Z$47,23,FALSE))</f>
        <v>-</v>
      </c>
      <c r="AV23" s="446" t="str">
        <f>IF(AV21="","",VLOOKUP(AV21,'【標準様式１】記載例シフト記号表（勤務時間帯）'!$D$6:$Z$47,23,FALSE))</f>
        <v/>
      </c>
      <c r="AW23" s="444" t="str">
        <f>IF(AW21="","",VLOOKUP(AW21,'【標準様式１】記載例シフト記号表（勤務時間帯）'!$D$6:$Z$47,23,FALSE))</f>
        <v/>
      </c>
      <c r="AX23" s="445" t="str">
        <f>IF(AX21="","",VLOOKUP(AX21,'【標準様式１】記載例シフト記号表（勤務時間帯）'!$D$6:$Z$47,23,FALSE))</f>
        <v/>
      </c>
      <c r="AY23" s="445" t="str">
        <f>IF(AY21="","",VLOOKUP(AY21,'【標準様式１】記載例シフト記号表（勤務時間帯）'!$D$6:$Z$47,23,FALSE))</f>
        <v/>
      </c>
      <c r="AZ23" s="1355">
        <f>IF($BC$3="４週",SUM(U23:AV23),IF($BC$3="暦月",SUM(U23:AY23),""))</f>
        <v>0</v>
      </c>
      <c r="BA23" s="1356"/>
      <c r="BB23" s="1357">
        <f>IF($BC$3="４週",AZ23/4,IF($BC$3="暦月",(AZ23/($BC$8/7)),""))</f>
        <v>0</v>
      </c>
      <c r="BC23" s="1356"/>
      <c r="BD23" s="1349"/>
      <c r="BE23" s="1350"/>
      <c r="BF23" s="1350"/>
      <c r="BG23" s="1350"/>
      <c r="BH23" s="1351"/>
    </row>
    <row r="24" spans="2:60" ht="20.25" customHeight="1" x14ac:dyDescent="0.4">
      <c r="B24" s="447"/>
      <c r="C24" s="1298" t="s">
        <v>837</v>
      </c>
      <c r="D24" s="1299"/>
      <c r="E24" s="1300"/>
      <c r="F24" s="448"/>
      <c r="G24" s="449"/>
      <c r="H24" s="1307" t="s">
        <v>830</v>
      </c>
      <c r="I24" s="1310" t="s">
        <v>838</v>
      </c>
      <c r="J24" s="1311"/>
      <c r="K24" s="1311"/>
      <c r="L24" s="1312"/>
      <c r="M24" s="1319" t="s">
        <v>839</v>
      </c>
      <c r="N24" s="1320"/>
      <c r="O24" s="1321"/>
      <c r="P24" s="269" t="s">
        <v>833</v>
      </c>
      <c r="Q24" s="176"/>
      <c r="R24" s="176"/>
      <c r="S24" s="450"/>
      <c r="T24" s="451"/>
      <c r="U24" s="452" t="s">
        <v>840</v>
      </c>
      <c r="V24" s="453" t="s">
        <v>840</v>
      </c>
      <c r="W24" s="453" t="s">
        <v>840</v>
      </c>
      <c r="X24" s="453" t="s">
        <v>840</v>
      </c>
      <c r="Y24" s="453"/>
      <c r="Z24" s="453" t="s">
        <v>840</v>
      </c>
      <c r="AA24" s="454" t="s">
        <v>840</v>
      </c>
      <c r="AB24" s="452"/>
      <c r="AC24" s="453" t="s">
        <v>840</v>
      </c>
      <c r="AD24" s="453" t="s">
        <v>840</v>
      </c>
      <c r="AE24" s="453" t="s">
        <v>840</v>
      </c>
      <c r="AF24" s="453"/>
      <c r="AG24" s="453"/>
      <c r="AH24" s="454" t="s">
        <v>840</v>
      </c>
      <c r="AI24" s="452" t="s">
        <v>840</v>
      </c>
      <c r="AJ24" s="453" t="s">
        <v>840</v>
      </c>
      <c r="AK24" s="453"/>
      <c r="AL24" s="453" t="s">
        <v>840</v>
      </c>
      <c r="AM24" s="453" t="s">
        <v>840</v>
      </c>
      <c r="AN24" s="453"/>
      <c r="AO24" s="454" t="s">
        <v>840</v>
      </c>
      <c r="AP24" s="452" t="s">
        <v>840</v>
      </c>
      <c r="AQ24" s="453" t="s">
        <v>840</v>
      </c>
      <c r="AR24" s="453" t="s">
        <v>840</v>
      </c>
      <c r="AS24" s="453"/>
      <c r="AT24" s="453" t="s">
        <v>840</v>
      </c>
      <c r="AU24" s="453"/>
      <c r="AV24" s="454" t="s">
        <v>840</v>
      </c>
      <c r="AW24" s="452"/>
      <c r="AX24" s="453"/>
      <c r="AY24" s="453"/>
      <c r="AZ24" s="1328"/>
      <c r="BA24" s="1329"/>
      <c r="BB24" s="1342"/>
      <c r="BC24" s="1329"/>
      <c r="BD24" s="1343"/>
      <c r="BE24" s="1344"/>
      <c r="BF24" s="1344"/>
      <c r="BG24" s="1344"/>
      <c r="BH24" s="1345"/>
    </row>
    <row r="25" spans="2:60" ht="20.25" customHeight="1" x14ac:dyDescent="0.4">
      <c r="B25" s="428">
        <f>B22+1</f>
        <v>2</v>
      </c>
      <c r="C25" s="1301"/>
      <c r="D25" s="1302"/>
      <c r="E25" s="1303"/>
      <c r="F25" s="429" t="str">
        <f>C24</f>
        <v>計画作成担当者</v>
      </c>
      <c r="G25" s="430"/>
      <c r="H25" s="1308"/>
      <c r="I25" s="1313"/>
      <c r="J25" s="1314"/>
      <c r="K25" s="1314"/>
      <c r="L25" s="1315"/>
      <c r="M25" s="1322"/>
      <c r="N25" s="1323"/>
      <c r="O25" s="1324"/>
      <c r="P25" s="431" t="s">
        <v>835</v>
      </c>
      <c r="Q25" s="432"/>
      <c r="R25" s="432"/>
      <c r="S25" s="433"/>
      <c r="T25" s="434"/>
      <c r="U25" s="435">
        <f>IF(U24="","",VLOOKUP(U24,'【標準様式１】記載例シフト記号表（勤務時間帯）'!$D$6:$X$47,21,FALSE))</f>
        <v>7.9999999999999982</v>
      </c>
      <c r="V25" s="436">
        <f>IF(V24="","",VLOOKUP(V24,'【標準様式１】記載例シフト記号表（勤務時間帯）'!$D$6:$X$47,21,FALSE))</f>
        <v>7.9999999999999982</v>
      </c>
      <c r="W25" s="436">
        <f>IF(W24="","",VLOOKUP(W24,'【標準様式１】記載例シフト記号表（勤務時間帯）'!$D$6:$X$47,21,FALSE))</f>
        <v>7.9999999999999982</v>
      </c>
      <c r="X25" s="436">
        <f>IF(X24="","",VLOOKUP(X24,'【標準様式１】記載例シフト記号表（勤務時間帯）'!$D$6:$X$47,21,FALSE))</f>
        <v>7.9999999999999982</v>
      </c>
      <c r="Y25" s="436" t="str">
        <f>IF(Y24="","",VLOOKUP(Y24,'【標準様式１】記載例シフト記号表（勤務時間帯）'!$D$6:$X$47,21,FALSE))</f>
        <v/>
      </c>
      <c r="Z25" s="436">
        <f>IF(Z24="","",VLOOKUP(Z24,'【標準様式１】記載例シフト記号表（勤務時間帯）'!$D$6:$X$47,21,FALSE))</f>
        <v>7.9999999999999982</v>
      </c>
      <c r="AA25" s="437">
        <f>IF(AA24="","",VLOOKUP(AA24,'【標準様式１】記載例シフト記号表（勤務時間帯）'!$D$6:$X$47,21,FALSE))</f>
        <v>7.9999999999999982</v>
      </c>
      <c r="AB25" s="435" t="str">
        <f>IF(AB24="","",VLOOKUP(AB24,'【標準様式１】記載例シフト記号表（勤務時間帯）'!$D$6:$X$47,21,FALSE))</f>
        <v/>
      </c>
      <c r="AC25" s="436">
        <f>IF(AC24="","",VLOOKUP(AC24,'【標準様式１】記載例シフト記号表（勤務時間帯）'!$D$6:$X$47,21,FALSE))</f>
        <v>7.9999999999999982</v>
      </c>
      <c r="AD25" s="436">
        <f>IF(AD24="","",VLOOKUP(AD24,'【標準様式１】記載例シフト記号表（勤務時間帯）'!$D$6:$X$47,21,FALSE))</f>
        <v>7.9999999999999982</v>
      </c>
      <c r="AE25" s="436">
        <f>IF(AE24="","",VLOOKUP(AE24,'【標準様式１】記載例シフト記号表（勤務時間帯）'!$D$6:$X$47,21,FALSE))</f>
        <v>7.9999999999999982</v>
      </c>
      <c r="AF25" s="436" t="str">
        <f>IF(AF24="","",VLOOKUP(AF24,'【標準様式１】記載例シフト記号表（勤務時間帯）'!$D$6:$X$47,21,FALSE))</f>
        <v/>
      </c>
      <c r="AG25" s="436" t="str">
        <f>IF(AG24="","",VLOOKUP(AG24,'【標準様式１】記載例シフト記号表（勤務時間帯）'!$D$6:$X$47,21,FALSE))</f>
        <v/>
      </c>
      <c r="AH25" s="437">
        <f>IF(AH24="","",VLOOKUP(AH24,'【標準様式１】記載例シフト記号表（勤務時間帯）'!$D$6:$X$47,21,FALSE))</f>
        <v>7.9999999999999982</v>
      </c>
      <c r="AI25" s="435">
        <f>IF(AI24="","",VLOOKUP(AI24,'【標準様式１】記載例シフト記号表（勤務時間帯）'!$D$6:$X$47,21,FALSE))</f>
        <v>7.9999999999999982</v>
      </c>
      <c r="AJ25" s="436">
        <f>IF(AJ24="","",VLOOKUP(AJ24,'【標準様式１】記載例シフト記号表（勤務時間帯）'!$D$6:$X$47,21,FALSE))</f>
        <v>7.9999999999999982</v>
      </c>
      <c r="AK25" s="436" t="str">
        <f>IF(AK24="","",VLOOKUP(AK24,'【標準様式１】記載例シフト記号表（勤務時間帯）'!$D$6:$X$47,21,FALSE))</f>
        <v/>
      </c>
      <c r="AL25" s="436">
        <f>IF(AL24="","",VLOOKUP(AL24,'【標準様式１】記載例シフト記号表（勤務時間帯）'!$D$6:$X$47,21,FALSE))</f>
        <v>7.9999999999999982</v>
      </c>
      <c r="AM25" s="436">
        <f>IF(AM24="","",VLOOKUP(AM24,'【標準様式１】記載例シフト記号表（勤務時間帯）'!$D$6:$X$47,21,FALSE))</f>
        <v>7.9999999999999982</v>
      </c>
      <c r="AN25" s="436" t="str">
        <f>IF(AN24="","",VLOOKUP(AN24,'【標準様式１】記載例シフト記号表（勤務時間帯）'!$D$6:$X$47,21,FALSE))</f>
        <v/>
      </c>
      <c r="AO25" s="437">
        <f>IF(AO24="","",VLOOKUP(AO24,'【標準様式１】記載例シフト記号表（勤務時間帯）'!$D$6:$X$47,21,FALSE))</f>
        <v>7.9999999999999982</v>
      </c>
      <c r="AP25" s="435">
        <f>IF(AP24="","",VLOOKUP(AP24,'【標準様式１】記載例シフト記号表（勤務時間帯）'!$D$6:$X$47,21,FALSE))</f>
        <v>7.9999999999999982</v>
      </c>
      <c r="AQ25" s="436">
        <f>IF(AQ24="","",VLOOKUP(AQ24,'【標準様式１】記載例シフト記号表（勤務時間帯）'!$D$6:$X$47,21,FALSE))</f>
        <v>7.9999999999999982</v>
      </c>
      <c r="AR25" s="436">
        <f>IF(AR24="","",VLOOKUP(AR24,'【標準様式１】記載例シフト記号表（勤務時間帯）'!$D$6:$X$47,21,FALSE))</f>
        <v>7.9999999999999982</v>
      </c>
      <c r="AS25" s="436" t="str">
        <f>IF(AS24="","",VLOOKUP(AS24,'【標準様式１】記載例シフト記号表（勤務時間帯）'!$D$6:$X$47,21,FALSE))</f>
        <v/>
      </c>
      <c r="AT25" s="436">
        <f>IF(AT24="","",VLOOKUP(AT24,'【標準様式１】記載例シフト記号表（勤務時間帯）'!$D$6:$X$47,21,FALSE))</f>
        <v>7.9999999999999982</v>
      </c>
      <c r="AU25" s="436" t="str">
        <f>IF(AU24="","",VLOOKUP(AU24,'【標準様式１】記載例シフト記号表（勤務時間帯）'!$D$6:$X$47,21,FALSE))</f>
        <v/>
      </c>
      <c r="AV25" s="437">
        <f>IF(AV24="","",VLOOKUP(AV24,'【標準様式１】記載例シフト記号表（勤務時間帯）'!$D$6:$X$47,21,FALSE))</f>
        <v>7.9999999999999982</v>
      </c>
      <c r="AW25" s="435" t="str">
        <f>IF(AW24="","",VLOOKUP(AW24,'【標準様式１】記載例シフト記号表（勤務時間帯）'!$D$6:$X$47,21,FALSE))</f>
        <v/>
      </c>
      <c r="AX25" s="436" t="str">
        <f>IF(AX24="","",VLOOKUP(AX24,'【標準様式１】記載例シフト記号表（勤務時間帯）'!$D$6:$X$47,21,FALSE))</f>
        <v/>
      </c>
      <c r="AY25" s="436" t="str">
        <f>IF(AY24="","",VLOOKUP(AY24,'【標準様式１】記載例シフト記号表（勤務時間帯）'!$D$6:$X$47,21,FALSE))</f>
        <v/>
      </c>
      <c r="AZ25" s="1352">
        <f>IF($BC$3="４週",SUM(U25:AV25),IF($BC$3="暦月",SUM(U25:AY25),""))</f>
        <v>159.99999999999997</v>
      </c>
      <c r="BA25" s="1353"/>
      <c r="BB25" s="1354">
        <f>IF($BC$3="４週",AZ25/4,IF($BC$3="暦月",(AZ25/($BC$8/7)),""))</f>
        <v>39.999999999999993</v>
      </c>
      <c r="BC25" s="1353"/>
      <c r="BD25" s="1346"/>
      <c r="BE25" s="1347"/>
      <c r="BF25" s="1347"/>
      <c r="BG25" s="1347"/>
      <c r="BH25" s="1348"/>
    </row>
    <row r="26" spans="2:60" ht="20.25" customHeight="1" x14ac:dyDescent="0.4">
      <c r="B26" s="438"/>
      <c r="C26" s="1304"/>
      <c r="D26" s="1305"/>
      <c r="E26" s="1306"/>
      <c r="F26" s="439"/>
      <c r="G26" s="440" t="str">
        <f>C24</f>
        <v>計画作成担当者</v>
      </c>
      <c r="H26" s="1309"/>
      <c r="I26" s="1316"/>
      <c r="J26" s="1317"/>
      <c r="K26" s="1317"/>
      <c r="L26" s="1318"/>
      <c r="M26" s="1325"/>
      <c r="N26" s="1326"/>
      <c r="O26" s="1327"/>
      <c r="P26" s="441" t="s">
        <v>836</v>
      </c>
      <c r="Q26" s="211"/>
      <c r="R26" s="211"/>
      <c r="S26" s="442"/>
      <c r="T26" s="443"/>
      <c r="U26" s="444" t="str">
        <f>IF(U24="","",VLOOKUP(U24,'【標準様式１】記載例シフト記号表（勤務時間帯）'!$D$6:$Z$47,23,FALSE))</f>
        <v>-</v>
      </c>
      <c r="V26" s="445" t="str">
        <f>IF(V24="","",VLOOKUP(V24,'【標準様式１】記載例シフト記号表（勤務時間帯）'!$D$6:$Z$47,23,FALSE))</f>
        <v>-</v>
      </c>
      <c r="W26" s="445" t="str">
        <f>IF(W24="","",VLOOKUP(W24,'【標準様式１】記載例シフト記号表（勤務時間帯）'!$D$6:$Z$47,23,FALSE))</f>
        <v>-</v>
      </c>
      <c r="X26" s="445" t="str">
        <f>IF(X24="","",VLOOKUP(X24,'【標準様式１】記載例シフト記号表（勤務時間帯）'!$D$6:$Z$47,23,FALSE))</f>
        <v>-</v>
      </c>
      <c r="Y26" s="445" t="str">
        <f>IF(Y24="","",VLOOKUP(Y24,'【標準様式１】記載例シフト記号表（勤務時間帯）'!$D$6:$Z$47,23,FALSE))</f>
        <v/>
      </c>
      <c r="Z26" s="445" t="str">
        <f>IF(Z24="","",VLOOKUP(Z24,'【標準様式１】記載例シフト記号表（勤務時間帯）'!$D$6:$Z$47,23,FALSE))</f>
        <v>-</v>
      </c>
      <c r="AA26" s="446" t="str">
        <f>IF(AA24="","",VLOOKUP(AA24,'【標準様式１】記載例シフト記号表（勤務時間帯）'!$D$6:$Z$47,23,FALSE))</f>
        <v>-</v>
      </c>
      <c r="AB26" s="444" t="str">
        <f>IF(AB24="","",VLOOKUP(AB24,'【標準様式１】記載例シフト記号表（勤務時間帯）'!$D$6:$Z$47,23,FALSE))</f>
        <v/>
      </c>
      <c r="AC26" s="445" t="str">
        <f>IF(AC24="","",VLOOKUP(AC24,'【標準様式１】記載例シフト記号表（勤務時間帯）'!$D$6:$Z$47,23,FALSE))</f>
        <v>-</v>
      </c>
      <c r="AD26" s="445" t="str">
        <f>IF(AD24="","",VLOOKUP(AD24,'【標準様式１】記載例シフト記号表（勤務時間帯）'!$D$6:$Z$47,23,FALSE))</f>
        <v>-</v>
      </c>
      <c r="AE26" s="445" t="str">
        <f>IF(AE24="","",VLOOKUP(AE24,'【標準様式１】記載例シフト記号表（勤務時間帯）'!$D$6:$Z$47,23,FALSE))</f>
        <v>-</v>
      </c>
      <c r="AF26" s="445" t="str">
        <f>IF(AF24="","",VLOOKUP(AF24,'【標準様式１】記載例シフト記号表（勤務時間帯）'!$D$6:$Z$47,23,FALSE))</f>
        <v/>
      </c>
      <c r="AG26" s="445" t="str">
        <f>IF(AG24="","",VLOOKUP(AG24,'【標準様式１】記載例シフト記号表（勤務時間帯）'!$D$6:$Z$47,23,FALSE))</f>
        <v/>
      </c>
      <c r="AH26" s="446" t="str">
        <f>IF(AH24="","",VLOOKUP(AH24,'【標準様式１】記載例シフト記号表（勤務時間帯）'!$D$6:$Z$47,23,FALSE))</f>
        <v>-</v>
      </c>
      <c r="AI26" s="444" t="str">
        <f>IF(AI24="","",VLOOKUP(AI24,'【標準様式１】記載例シフト記号表（勤務時間帯）'!$D$6:$Z$47,23,FALSE))</f>
        <v>-</v>
      </c>
      <c r="AJ26" s="445" t="str">
        <f>IF(AJ24="","",VLOOKUP(AJ24,'【標準様式１】記載例シフト記号表（勤務時間帯）'!$D$6:$Z$47,23,FALSE))</f>
        <v>-</v>
      </c>
      <c r="AK26" s="445" t="str">
        <f>IF(AK24="","",VLOOKUP(AK24,'【標準様式１】記載例シフト記号表（勤務時間帯）'!$D$6:$Z$47,23,FALSE))</f>
        <v/>
      </c>
      <c r="AL26" s="445" t="str">
        <f>IF(AL24="","",VLOOKUP(AL24,'【標準様式１】記載例シフト記号表（勤務時間帯）'!$D$6:$Z$47,23,FALSE))</f>
        <v>-</v>
      </c>
      <c r="AM26" s="445" t="str">
        <f>IF(AM24="","",VLOOKUP(AM24,'【標準様式１】記載例シフト記号表（勤務時間帯）'!$D$6:$Z$47,23,FALSE))</f>
        <v>-</v>
      </c>
      <c r="AN26" s="445" t="str">
        <f>IF(AN24="","",VLOOKUP(AN24,'【標準様式１】記載例シフト記号表（勤務時間帯）'!$D$6:$Z$47,23,FALSE))</f>
        <v/>
      </c>
      <c r="AO26" s="446" t="str">
        <f>IF(AO24="","",VLOOKUP(AO24,'【標準様式１】記載例シフト記号表（勤務時間帯）'!$D$6:$Z$47,23,FALSE))</f>
        <v>-</v>
      </c>
      <c r="AP26" s="444" t="str">
        <f>IF(AP24="","",VLOOKUP(AP24,'【標準様式１】記載例シフト記号表（勤務時間帯）'!$D$6:$Z$47,23,FALSE))</f>
        <v>-</v>
      </c>
      <c r="AQ26" s="445" t="str">
        <f>IF(AQ24="","",VLOOKUP(AQ24,'【標準様式１】記載例シフト記号表（勤務時間帯）'!$D$6:$Z$47,23,FALSE))</f>
        <v>-</v>
      </c>
      <c r="AR26" s="445" t="str">
        <f>IF(AR24="","",VLOOKUP(AR24,'【標準様式１】記載例シフト記号表（勤務時間帯）'!$D$6:$Z$47,23,FALSE))</f>
        <v>-</v>
      </c>
      <c r="AS26" s="445" t="str">
        <f>IF(AS24="","",VLOOKUP(AS24,'【標準様式１】記載例シフト記号表（勤務時間帯）'!$D$6:$Z$47,23,FALSE))</f>
        <v/>
      </c>
      <c r="AT26" s="445" t="str">
        <f>IF(AT24="","",VLOOKUP(AT24,'【標準様式１】記載例シフト記号表（勤務時間帯）'!$D$6:$Z$47,23,FALSE))</f>
        <v>-</v>
      </c>
      <c r="AU26" s="445" t="str">
        <f>IF(AU24="","",VLOOKUP(AU24,'【標準様式１】記載例シフト記号表（勤務時間帯）'!$D$6:$Z$47,23,FALSE))</f>
        <v/>
      </c>
      <c r="AV26" s="446" t="str">
        <f>IF(AV24="","",VLOOKUP(AV24,'【標準様式１】記載例シフト記号表（勤務時間帯）'!$D$6:$Z$47,23,FALSE))</f>
        <v>-</v>
      </c>
      <c r="AW26" s="444" t="str">
        <f>IF(AW24="","",VLOOKUP(AW24,'【標準様式１】記載例シフト記号表（勤務時間帯）'!$D$6:$Z$47,23,FALSE))</f>
        <v/>
      </c>
      <c r="AX26" s="445" t="str">
        <f>IF(AX24="","",VLOOKUP(AX24,'【標準様式１】記載例シフト記号表（勤務時間帯）'!$D$6:$Z$47,23,FALSE))</f>
        <v/>
      </c>
      <c r="AY26" s="445" t="str">
        <f>IF(AY24="","",VLOOKUP(AY24,'【標準様式１】記載例シフト記号表（勤務時間帯）'!$D$6:$Z$47,23,FALSE))</f>
        <v/>
      </c>
      <c r="AZ26" s="1355">
        <f>IF($BC$3="４週",SUM(U26:AV26),IF($BC$3="暦月",SUM(U26:AY26),""))</f>
        <v>0</v>
      </c>
      <c r="BA26" s="1356"/>
      <c r="BB26" s="1357">
        <f>IF($BC$3="４週",AZ26/4,IF($BC$3="暦月",(AZ26/($BC$8/7)),""))</f>
        <v>0</v>
      </c>
      <c r="BC26" s="1356"/>
      <c r="BD26" s="1349"/>
      <c r="BE26" s="1350"/>
      <c r="BF26" s="1350"/>
      <c r="BG26" s="1350"/>
      <c r="BH26" s="1351"/>
    </row>
    <row r="27" spans="2:60" ht="20.25" customHeight="1" x14ac:dyDescent="0.4">
      <c r="B27" s="447"/>
      <c r="C27" s="1298" t="s">
        <v>841</v>
      </c>
      <c r="D27" s="1299"/>
      <c r="E27" s="1300"/>
      <c r="F27" s="429"/>
      <c r="G27" s="430"/>
      <c r="H27" s="1362" t="s">
        <v>830</v>
      </c>
      <c r="I27" s="1310" t="s">
        <v>842</v>
      </c>
      <c r="J27" s="1311"/>
      <c r="K27" s="1311"/>
      <c r="L27" s="1312"/>
      <c r="M27" s="1319" t="s">
        <v>843</v>
      </c>
      <c r="N27" s="1320"/>
      <c r="O27" s="1321"/>
      <c r="P27" s="269" t="s">
        <v>833</v>
      </c>
      <c r="Q27" s="176"/>
      <c r="R27" s="176"/>
      <c r="S27" s="450"/>
      <c r="T27" s="451"/>
      <c r="U27" s="452" t="s">
        <v>844</v>
      </c>
      <c r="V27" s="453" t="s">
        <v>845</v>
      </c>
      <c r="W27" s="453"/>
      <c r="X27" s="453" t="s">
        <v>846</v>
      </c>
      <c r="Y27" s="453" t="s">
        <v>834</v>
      </c>
      <c r="Z27" s="453"/>
      <c r="AA27" s="454" t="s">
        <v>846</v>
      </c>
      <c r="AB27" s="452" t="s">
        <v>844</v>
      </c>
      <c r="AC27" s="453" t="s">
        <v>845</v>
      </c>
      <c r="AD27" s="453" t="s">
        <v>834</v>
      </c>
      <c r="AE27" s="453"/>
      <c r="AF27" s="453" t="s">
        <v>846</v>
      </c>
      <c r="AG27" s="453" t="s">
        <v>834</v>
      </c>
      <c r="AH27" s="454"/>
      <c r="AI27" s="452" t="s">
        <v>834</v>
      </c>
      <c r="AJ27" s="453" t="s">
        <v>844</v>
      </c>
      <c r="AK27" s="453" t="s">
        <v>845</v>
      </c>
      <c r="AL27" s="453"/>
      <c r="AM27" s="453"/>
      <c r="AN27" s="453" t="s">
        <v>844</v>
      </c>
      <c r="AO27" s="454" t="s">
        <v>845</v>
      </c>
      <c r="AP27" s="452"/>
      <c r="AQ27" s="453" t="s">
        <v>846</v>
      </c>
      <c r="AR27" s="453" t="s">
        <v>834</v>
      </c>
      <c r="AS27" s="453" t="s">
        <v>844</v>
      </c>
      <c r="AT27" s="453" t="s">
        <v>845</v>
      </c>
      <c r="AU27" s="453"/>
      <c r="AV27" s="454" t="s">
        <v>846</v>
      </c>
      <c r="AW27" s="452"/>
      <c r="AX27" s="453"/>
      <c r="AY27" s="453"/>
      <c r="AZ27" s="1328"/>
      <c r="BA27" s="1329"/>
      <c r="BB27" s="1342"/>
      <c r="BC27" s="1329"/>
      <c r="BD27" s="1343"/>
      <c r="BE27" s="1344"/>
      <c r="BF27" s="1344"/>
      <c r="BG27" s="1344"/>
      <c r="BH27" s="1345"/>
    </row>
    <row r="28" spans="2:60" ht="20.25" customHeight="1" x14ac:dyDescent="0.4">
      <c r="B28" s="428">
        <f>B25+1</f>
        <v>3</v>
      </c>
      <c r="C28" s="1301"/>
      <c r="D28" s="1302"/>
      <c r="E28" s="1303"/>
      <c r="F28" s="429" t="str">
        <f>C27</f>
        <v>介護従業者</v>
      </c>
      <c r="G28" s="430"/>
      <c r="H28" s="1308"/>
      <c r="I28" s="1313"/>
      <c r="J28" s="1314"/>
      <c r="K28" s="1314"/>
      <c r="L28" s="1315"/>
      <c r="M28" s="1322"/>
      <c r="N28" s="1323"/>
      <c r="O28" s="1324"/>
      <c r="P28" s="431" t="s">
        <v>835</v>
      </c>
      <c r="Q28" s="432"/>
      <c r="R28" s="432"/>
      <c r="S28" s="433"/>
      <c r="T28" s="434"/>
      <c r="U28" s="435">
        <f>IF(U27="","",VLOOKUP(U27,'【標準様式１】記載例シフト記号表（勤務時間帯）'!$D$6:$X$47,21,FALSE))</f>
        <v>3</v>
      </c>
      <c r="V28" s="436">
        <f>IF(V27="","",VLOOKUP(V27,'【標準様式１】記載例シフト記号表（勤務時間帯）'!$D$6:$X$47,21,FALSE))</f>
        <v>3</v>
      </c>
      <c r="W28" s="436" t="str">
        <f>IF(W27="","",VLOOKUP(W27,'【標準様式１】記載例シフト記号表（勤務時間帯）'!$D$6:$X$47,21,FALSE))</f>
        <v/>
      </c>
      <c r="X28" s="436">
        <f>IF(X27="","",VLOOKUP(X27,'【標準様式１】記載例シフト記号表（勤務時間帯）'!$D$6:$X$47,21,FALSE))</f>
        <v>7.9999999999999982</v>
      </c>
      <c r="Y28" s="436">
        <f>IF(Y27="","",VLOOKUP(Y27,'【標準様式１】記載例シフト記号表（勤務時間帯）'!$D$6:$X$47,21,FALSE))</f>
        <v>8</v>
      </c>
      <c r="Z28" s="436" t="str">
        <f>IF(Z27="","",VLOOKUP(Z27,'【標準様式１】記載例シフト記号表（勤務時間帯）'!$D$6:$X$47,21,FALSE))</f>
        <v/>
      </c>
      <c r="AA28" s="437">
        <f>IF(AA27="","",VLOOKUP(AA27,'【標準様式１】記載例シフト記号表（勤務時間帯）'!$D$6:$X$47,21,FALSE))</f>
        <v>7.9999999999999982</v>
      </c>
      <c r="AB28" s="435">
        <f>IF(AB27="","",VLOOKUP(AB27,'【標準様式１】記載例シフト記号表（勤務時間帯）'!$D$6:$X$47,21,FALSE))</f>
        <v>3</v>
      </c>
      <c r="AC28" s="436">
        <f>IF(AC27="","",VLOOKUP(AC27,'【標準様式１】記載例シフト記号表（勤務時間帯）'!$D$6:$X$47,21,FALSE))</f>
        <v>3</v>
      </c>
      <c r="AD28" s="436">
        <f>IF(AD27="","",VLOOKUP(AD27,'【標準様式１】記載例シフト記号表（勤務時間帯）'!$D$6:$X$47,21,FALSE))</f>
        <v>8</v>
      </c>
      <c r="AE28" s="436" t="str">
        <f>IF(AE27="","",VLOOKUP(AE27,'【標準様式１】記載例シフト記号表（勤務時間帯）'!$D$6:$X$47,21,FALSE))</f>
        <v/>
      </c>
      <c r="AF28" s="436">
        <f>IF(AF27="","",VLOOKUP(AF27,'【標準様式１】記載例シフト記号表（勤務時間帯）'!$D$6:$X$47,21,FALSE))</f>
        <v>7.9999999999999982</v>
      </c>
      <c r="AG28" s="436">
        <f>IF(AG27="","",VLOOKUP(AG27,'【標準様式１】記載例シフト記号表（勤務時間帯）'!$D$6:$X$47,21,FALSE))</f>
        <v>8</v>
      </c>
      <c r="AH28" s="437" t="str">
        <f>IF(AH27="","",VLOOKUP(AH27,'【標準様式１】記載例シフト記号表（勤務時間帯）'!$D$6:$X$47,21,FALSE))</f>
        <v/>
      </c>
      <c r="AI28" s="435">
        <f>IF(AI27="","",VLOOKUP(AI27,'【標準様式１】記載例シフト記号表（勤務時間帯）'!$D$6:$X$47,21,FALSE))</f>
        <v>8</v>
      </c>
      <c r="AJ28" s="436">
        <f>IF(AJ27="","",VLOOKUP(AJ27,'【標準様式１】記載例シフト記号表（勤務時間帯）'!$D$6:$X$47,21,FALSE))</f>
        <v>3</v>
      </c>
      <c r="AK28" s="436">
        <f>IF(AK27="","",VLOOKUP(AK27,'【標準様式１】記載例シフト記号表（勤務時間帯）'!$D$6:$X$47,21,FALSE))</f>
        <v>3</v>
      </c>
      <c r="AL28" s="436" t="str">
        <f>IF(AL27="","",VLOOKUP(AL27,'【標準様式１】記載例シフト記号表（勤務時間帯）'!$D$6:$X$47,21,FALSE))</f>
        <v/>
      </c>
      <c r="AM28" s="436" t="str">
        <f>IF(AM27="","",VLOOKUP(AM27,'【標準様式１】記載例シフト記号表（勤務時間帯）'!$D$6:$X$47,21,FALSE))</f>
        <v/>
      </c>
      <c r="AN28" s="436">
        <f>IF(AN27="","",VLOOKUP(AN27,'【標準様式１】記載例シフト記号表（勤務時間帯）'!$D$6:$X$47,21,FALSE))</f>
        <v>3</v>
      </c>
      <c r="AO28" s="437">
        <f>IF(AO27="","",VLOOKUP(AO27,'【標準様式１】記載例シフト記号表（勤務時間帯）'!$D$6:$X$47,21,FALSE))</f>
        <v>3</v>
      </c>
      <c r="AP28" s="435" t="str">
        <f>IF(AP27="","",VLOOKUP(AP27,'【標準様式１】記載例シフト記号表（勤務時間帯）'!$D$6:$X$47,21,FALSE))</f>
        <v/>
      </c>
      <c r="AQ28" s="436">
        <f>IF(AQ27="","",VLOOKUP(AQ27,'【標準様式１】記載例シフト記号表（勤務時間帯）'!$D$6:$X$47,21,FALSE))</f>
        <v>7.9999999999999982</v>
      </c>
      <c r="AR28" s="436">
        <f>IF(AR27="","",VLOOKUP(AR27,'【標準様式１】記載例シフト記号表（勤務時間帯）'!$D$6:$X$47,21,FALSE))</f>
        <v>8</v>
      </c>
      <c r="AS28" s="436">
        <f>IF(AS27="","",VLOOKUP(AS27,'【標準様式１】記載例シフト記号表（勤務時間帯）'!$D$6:$X$47,21,FALSE))</f>
        <v>3</v>
      </c>
      <c r="AT28" s="436">
        <f>IF(AT27="","",VLOOKUP(AT27,'【標準様式１】記載例シフト記号表（勤務時間帯）'!$D$6:$X$47,21,FALSE))</f>
        <v>3</v>
      </c>
      <c r="AU28" s="436" t="str">
        <f>IF(AU27="","",VLOOKUP(AU27,'【標準様式１】記載例シフト記号表（勤務時間帯）'!$D$6:$X$47,21,FALSE))</f>
        <v/>
      </c>
      <c r="AV28" s="437">
        <f>IF(AV27="","",VLOOKUP(AV27,'【標準様式１】記載例シフト記号表（勤務時間帯）'!$D$6:$X$47,21,FALSE))</f>
        <v>7.9999999999999982</v>
      </c>
      <c r="AW28" s="435" t="str">
        <f>IF(AW27="","",VLOOKUP(AW27,'【標準様式１】記載例シフト記号表（勤務時間帯）'!$D$6:$X$47,21,FALSE))</f>
        <v/>
      </c>
      <c r="AX28" s="436" t="str">
        <f>IF(AX27="","",VLOOKUP(AX27,'【標準様式１】記載例シフト記号表（勤務時間帯）'!$D$6:$X$47,21,FALSE))</f>
        <v/>
      </c>
      <c r="AY28" s="436" t="str">
        <f>IF(AY27="","",VLOOKUP(AY27,'【標準様式１】記載例シフト記号表（勤務時間帯）'!$D$6:$X$47,21,FALSE))</f>
        <v/>
      </c>
      <c r="AZ28" s="1352">
        <f>IF($BC$3="４週",SUM(U28:AV28),IF($BC$3="暦月",SUM(U28:AY28),""))</f>
        <v>110</v>
      </c>
      <c r="BA28" s="1353"/>
      <c r="BB28" s="1354">
        <f>IF($BC$3="４週",AZ28/4,IF($BC$3="暦月",(AZ28/($BC$8/7)),""))</f>
        <v>27.5</v>
      </c>
      <c r="BC28" s="1353"/>
      <c r="BD28" s="1346"/>
      <c r="BE28" s="1347"/>
      <c r="BF28" s="1347"/>
      <c r="BG28" s="1347"/>
      <c r="BH28" s="1348"/>
    </row>
    <row r="29" spans="2:60" ht="20.25" customHeight="1" x14ac:dyDescent="0.4">
      <c r="B29" s="438"/>
      <c r="C29" s="1304"/>
      <c r="D29" s="1305"/>
      <c r="E29" s="1306"/>
      <c r="F29" s="439"/>
      <c r="G29" s="440" t="str">
        <f>C27</f>
        <v>介護従業者</v>
      </c>
      <c r="H29" s="1309"/>
      <c r="I29" s="1316"/>
      <c r="J29" s="1317"/>
      <c r="K29" s="1317"/>
      <c r="L29" s="1318"/>
      <c r="M29" s="1325"/>
      <c r="N29" s="1326"/>
      <c r="O29" s="1327"/>
      <c r="P29" s="441" t="s">
        <v>836</v>
      </c>
      <c r="Q29" s="455"/>
      <c r="R29" s="455"/>
      <c r="S29" s="456"/>
      <c r="T29" s="457"/>
      <c r="U29" s="444">
        <f>IF(U27="","",VLOOKUP(U27,'【標準様式１】記載例シフト記号表（勤務時間帯）'!$D$6:$Z$47,23,FALSE))</f>
        <v>3.9999999999999991</v>
      </c>
      <c r="V29" s="445">
        <f>IF(V27="","",VLOOKUP(V27,'【標準様式１】記載例シフト記号表（勤務時間帯）'!$D$6:$Z$47,23,FALSE))</f>
        <v>6</v>
      </c>
      <c r="W29" s="445" t="str">
        <f>IF(W27="","",VLOOKUP(W27,'【標準様式１】記載例シフト記号表（勤務時間帯）'!$D$6:$Z$47,23,FALSE))</f>
        <v/>
      </c>
      <c r="X29" s="445" t="str">
        <f>IF(X27="","",VLOOKUP(X27,'【標準様式１】記載例シフト記号表（勤務時間帯）'!$D$6:$Z$47,23,FALSE))</f>
        <v>-</v>
      </c>
      <c r="Y29" s="445" t="str">
        <f>IF(Y27="","",VLOOKUP(Y27,'【標準様式１】記載例シフト記号表（勤務時間帯）'!$D$6:$Z$47,23,FALSE))</f>
        <v>-</v>
      </c>
      <c r="Z29" s="445" t="str">
        <f>IF(Z27="","",VLOOKUP(Z27,'【標準様式１】記載例シフト記号表（勤務時間帯）'!$D$6:$Z$47,23,FALSE))</f>
        <v/>
      </c>
      <c r="AA29" s="446" t="str">
        <f>IF(AA27="","",VLOOKUP(AA27,'【標準様式１】記載例シフト記号表（勤務時間帯）'!$D$6:$Z$47,23,FALSE))</f>
        <v>-</v>
      </c>
      <c r="AB29" s="444">
        <f>IF(AB27="","",VLOOKUP(AB27,'【標準様式１】記載例シフト記号表（勤務時間帯）'!$D$6:$Z$47,23,FALSE))</f>
        <v>3.9999999999999991</v>
      </c>
      <c r="AC29" s="445">
        <f>IF(AC27="","",VLOOKUP(AC27,'【標準様式１】記載例シフト記号表（勤務時間帯）'!$D$6:$Z$47,23,FALSE))</f>
        <v>6</v>
      </c>
      <c r="AD29" s="445" t="str">
        <f>IF(AD27="","",VLOOKUP(AD27,'【標準様式１】記載例シフト記号表（勤務時間帯）'!$D$6:$Z$47,23,FALSE))</f>
        <v>-</v>
      </c>
      <c r="AE29" s="445" t="str">
        <f>IF(AE27="","",VLOOKUP(AE27,'【標準様式１】記載例シフト記号表（勤務時間帯）'!$D$6:$Z$47,23,FALSE))</f>
        <v/>
      </c>
      <c r="AF29" s="445" t="str">
        <f>IF(AF27="","",VLOOKUP(AF27,'【標準様式１】記載例シフト記号表（勤務時間帯）'!$D$6:$Z$47,23,FALSE))</f>
        <v>-</v>
      </c>
      <c r="AG29" s="445" t="str">
        <f>IF(AG27="","",VLOOKUP(AG27,'【標準様式１】記載例シフト記号表（勤務時間帯）'!$D$6:$Z$47,23,FALSE))</f>
        <v>-</v>
      </c>
      <c r="AH29" s="446" t="str">
        <f>IF(AH27="","",VLOOKUP(AH27,'【標準様式１】記載例シフト記号表（勤務時間帯）'!$D$6:$Z$47,23,FALSE))</f>
        <v/>
      </c>
      <c r="AI29" s="444" t="str">
        <f>IF(AI27="","",VLOOKUP(AI27,'【標準様式１】記載例シフト記号表（勤務時間帯）'!$D$6:$Z$47,23,FALSE))</f>
        <v>-</v>
      </c>
      <c r="AJ29" s="445">
        <f>IF(AJ27="","",VLOOKUP(AJ27,'【標準様式１】記載例シフト記号表（勤務時間帯）'!$D$6:$Z$47,23,FALSE))</f>
        <v>3.9999999999999991</v>
      </c>
      <c r="AK29" s="445">
        <f>IF(AK27="","",VLOOKUP(AK27,'【標準様式１】記載例シフト記号表（勤務時間帯）'!$D$6:$Z$47,23,FALSE))</f>
        <v>6</v>
      </c>
      <c r="AL29" s="445" t="str">
        <f>IF(AL27="","",VLOOKUP(AL27,'【標準様式１】記載例シフト記号表（勤務時間帯）'!$D$6:$Z$47,23,FALSE))</f>
        <v/>
      </c>
      <c r="AM29" s="445" t="str">
        <f>IF(AM27="","",VLOOKUP(AM27,'【標準様式１】記載例シフト記号表（勤務時間帯）'!$D$6:$Z$47,23,FALSE))</f>
        <v/>
      </c>
      <c r="AN29" s="445">
        <f>IF(AN27="","",VLOOKUP(AN27,'【標準様式１】記載例シフト記号表（勤務時間帯）'!$D$6:$Z$47,23,FALSE))</f>
        <v>3.9999999999999991</v>
      </c>
      <c r="AO29" s="446">
        <f>IF(AO27="","",VLOOKUP(AO27,'【標準様式１】記載例シフト記号表（勤務時間帯）'!$D$6:$Z$47,23,FALSE))</f>
        <v>6</v>
      </c>
      <c r="AP29" s="444" t="str">
        <f>IF(AP27="","",VLOOKUP(AP27,'【標準様式１】記載例シフト記号表（勤務時間帯）'!$D$6:$Z$47,23,FALSE))</f>
        <v/>
      </c>
      <c r="AQ29" s="445" t="str">
        <f>IF(AQ27="","",VLOOKUP(AQ27,'【標準様式１】記載例シフト記号表（勤務時間帯）'!$D$6:$Z$47,23,FALSE))</f>
        <v>-</v>
      </c>
      <c r="AR29" s="445" t="str">
        <f>IF(AR27="","",VLOOKUP(AR27,'【標準様式１】記載例シフト記号表（勤務時間帯）'!$D$6:$Z$47,23,FALSE))</f>
        <v>-</v>
      </c>
      <c r="AS29" s="445">
        <f>IF(AS27="","",VLOOKUP(AS27,'【標準様式１】記載例シフト記号表（勤務時間帯）'!$D$6:$Z$47,23,FALSE))</f>
        <v>3.9999999999999991</v>
      </c>
      <c r="AT29" s="445">
        <f>IF(AT27="","",VLOOKUP(AT27,'【標準様式１】記載例シフト記号表（勤務時間帯）'!$D$6:$Z$47,23,FALSE))</f>
        <v>6</v>
      </c>
      <c r="AU29" s="445" t="str">
        <f>IF(AU27="","",VLOOKUP(AU27,'【標準様式１】記載例シフト記号表（勤務時間帯）'!$D$6:$Z$47,23,FALSE))</f>
        <v/>
      </c>
      <c r="AV29" s="446" t="str">
        <f>IF(AV27="","",VLOOKUP(AV27,'【標準様式１】記載例シフト記号表（勤務時間帯）'!$D$6:$Z$47,23,FALSE))</f>
        <v>-</v>
      </c>
      <c r="AW29" s="444" t="str">
        <f>IF(AW27="","",VLOOKUP(AW27,'【標準様式１】記載例シフト記号表（勤務時間帯）'!$D$6:$Z$47,23,FALSE))</f>
        <v/>
      </c>
      <c r="AX29" s="445" t="str">
        <f>IF(AX27="","",VLOOKUP(AX27,'【標準様式１】記載例シフト記号表（勤務時間帯）'!$D$6:$Z$47,23,FALSE))</f>
        <v/>
      </c>
      <c r="AY29" s="445" t="str">
        <f>IF(AY27="","",VLOOKUP(AY27,'【標準様式１】記載例シフト記号表（勤務時間帯）'!$D$6:$Z$47,23,FALSE))</f>
        <v/>
      </c>
      <c r="AZ29" s="1355">
        <f>IF($BC$3="４週",SUM(U29:AV29),IF($BC$3="暦月",SUM(U29:AY29),""))</f>
        <v>50</v>
      </c>
      <c r="BA29" s="1356"/>
      <c r="BB29" s="1357">
        <f>IF($BC$3="４週",AZ29/4,IF($BC$3="暦月",(AZ29/($BC$8/7)),""))</f>
        <v>12.5</v>
      </c>
      <c r="BC29" s="1356"/>
      <c r="BD29" s="1349"/>
      <c r="BE29" s="1350"/>
      <c r="BF29" s="1350"/>
      <c r="BG29" s="1350"/>
      <c r="BH29" s="1351"/>
    </row>
    <row r="30" spans="2:60" ht="20.25" customHeight="1" x14ac:dyDescent="0.4">
      <c r="B30" s="447"/>
      <c r="C30" s="1298" t="s">
        <v>841</v>
      </c>
      <c r="D30" s="1299"/>
      <c r="E30" s="1300"/>
      <c r="F30" s="429"/>
      <c r="G30" s="430"/>
      <c r="H30" s="1362" t="s">
        <v>830</v>
      </c>
      <c r="I30" s="1310" t="s">
        <v>263</v>
      </c>
      <c r="J30" s="1311"/>
      <c r="K30" s="1311"/>
      <c r="L30" s="1312"/>
      <c r="M30" s="1319" t="s">
        <v>847</v>
      </c>
      <c r="N30" s="1320"/>
      <c r="O30" s="1321"/>
      <c r="P30" s="269" t="s">
        <v>833</v>
      </c>
      <c r="Q30" s="176"/>
      <c r="R30" s="176"/>
      <c r="S30" s="450"/>
      <c r="T30" s="451"/>
      <c r="U30" s="452"/>
      <c r="V30" s="453" t="s">
        <v>844</v>
      </c>
      <c r="W30" s="453" t="s">
        <v>845</v>
      </c>
      <c r="X30" s="453" t="s">
        <v>846</v>
      </c>
      <c r="Y30" s="453"/>
      <c r="Z30" s="453" t="s">
        <v>844</v>
      </c>
      <c r="AA30" s="454" t="s">
        <v>845</v>
      </c>
      <c r="AB30" s="452"/>
      <c r="AC30" s="453" t="s">
        <v>846</v>
      </c>
      <c r="AD30" s="453" t="s">
        <v>844</v>
      </c>
      <c r="AE30" s="453" t="s">
        <v>845</v>
      </c>
      <c r="AF30" s="453"/>
      <c r="AG30" s="453" t="s">
        <v>848</v>
      </c>
      <c r="AH30" s="454" t="s">
        <v>846</v>
      </c>
      <c r="AI30" s="452"/>
      <c r="AJ30" s="453" t="s">
        <v>846</v>
      </c>
      <c r="AK30" s="453" t="s">
        <v>834</v>
      </c>
      <c r="AL30" s="453" t="s">
        <v>844</v>
      </c>
      <c r="AM30" s="453" t="s">
        <v>845</v>
      </c>
      <c r="AN30" s="453"/>
      <c r="AO30" s="454" t="s">
        <v>846</v>
      </c>
      <c r="AP30" s="452" t="s">
        <v>848</v>
      </c>
      <c r="AQ30" s="453" t="s">
        <v>834</v>
      </c>
      <c r="AR30" s="453" t="s">
        <v>844</v>
      </c>
      <c r="AS30" s="453" t="s">
        <v>845</v>
      </c>
      <c r="AT30" s="453"/>
      <c r="AU30" s="453"/>
      <c r="AV30" s="454" t="s">
        <v>846</v>
      </c>
      <c r="AW30" s="452"/>
      <c r="AX30" s="453"/>
      <c r="AY30" s="453"/>
      <c r="AZ30" s="1328"/>
      <c r="BA30" s="1329"/>
      <c r="BB30" s="1342"/>
      <c r="BC30" s="1329"/>
      <c r="BD30" s="1343"/>
      <c r="BE30" s="1344"/>
      <c r="BF30" s="1344"/>
      <c r="BG30" s="1344"/>
      <c r="BH30" s="1345"/>
    </row>
    <row r="31" spans="2:60" ht="20.25" customHeight="1" x14ac:dyDescent="0.4">
      <c r="B31" s="428">
        <f>B28+1</f>
        <v>4</v>
      </c>
      <c r="C31" s="1301"/>
      <c r="D31" s="1302"/>
      <c r="E31" s="1303"/>
      <c r="F31" s="429" t="str">
        <f>C30</f>
        <v>介護従業者</v>
      </c>
      <c r="G31" s="430"/>
      <c r="H31" s="1308"/>
      <c r="I31" s="1313"/>
      <c r="J31" s="1314"/>
      <c r="K31" s="1314"/>
      <c r="L31" s="1315"/>
      <c r="M31" s="1322"/>
      <c r="N31" s="1323"/>
      <c r="O31" s="1324"/>
      <c r="P31" s="431" t="s">
        <v>835</v>
      </c>
      <c r="Q31" s="432"/>
      <c r="R31" s="432"/>
      <c r="S31" s="433"/>
      <c r="T31" s="434"/>
      <c r="U31" s="435" t="str">
        <f>IF(U30="","",VLOOKUP(U30,'【標準様式１】記載例シフト記号表（勤務時間帯）'!$D$6:$X$47,21,FALSE))</f>
        <v/>
      </c>
      <c r="V31" s="436">
        <f>IF(V30="","",VLOOKUP(V30,'【標準様式１】記載例シフト記号表（勤務時間帯）'!$D$6:$X$47,21,FALSE))</f>
        <v>3</v>
      </c>
      <c r="W31" s="436">
        <f>IF(W30="","",VLOOKUP(W30,'【標準様式１】記載例シフト記号表（勤務時間帯）'!$D$6:$X$47,21,FALSE))</f>
        <v>3</v>
      </c>
      <c r="X31" s="436">
        <f>IF(X30="","",VLOOKUP(X30,'【標準様式１】記載例シフト記号表（勤務時間帯）'!$D$6:$X$47,21,FALSE))</f>
        <v>7.9999999999999982</v>
      </c>
      <c r="Y31" s="436" t="str">
        <f>IF(Y30="","",VLOOKUP(Y30,'【標準様式１】記載例シフト記号表（勤務時間帯）'!$D$6:$X$47,21,FALSE))</f>
        <v/>
      </c>
      <c r="Z31" s="436">
        <f>IF(Z30="","",VLOOKUP(Z30,'【標準様式１】記載例シフト記号表（勤務時間帯）'!$D$6:$X$47,21,FALSE))</f>
        <v>3</v>
      </c>
      <c r="AA31" s="437">
        <f>IF(AA30="","",VLOOKUP(AA30,'【標準様式１】記載例シフト記号表（勤務時間帯）'!$D$6:$X$47,21,FALSE))</f>
        <v>3</v>
      </c>
      <c r="AB31" s="435" t="str">
        <f>IF(AB30="","",VLOOKUP(AB30,'【標準様式１】記載例シフト記号表（勤務時間帯）'!$D$6:$X$47,21,FALSE))</f>
        <v/>
      </c>
      <c r="AC31" s="436">
        <f>IF(AC30="","",VLOOKUP(AC30,'【標準様式１】記載例シフト記号表（勤務時間帯）'!$D$6:$X$47,21,FALSE))</f>
        <v>7.9999999999999982</v>
      </c>
      <c r="AD31" s="436">
        <f>IF(AD30="","",VLOOKUP(AD30,'【標準様式１】記載例シフト記号表（勤務時間帯）'!$D$6:$X$47,21,FALSE))</f>
        <v>3</v>
      </c>
      <c r="AE31" s="436">
        <f>IF(AE30="","",VLOOKUP(AE30,'【標準様式１】記載例シフト記号表（勤務時間帯）'!$D$6:$X$47,21,FALSE))</f>
        <v>3</v>
      </c>
      <c r="AF31" s="436" t="str">
        <f>IF(AF30="","",VLOOKUP(AF30,'【標準様式１】記載例シフト記号表（勤務時間帯）'!$D$6:$X$47,21,FALSE))</f>
        <v/>
      </c>
      <c r="AG31" s="436">
        <f>IF(AG30="","",VLOOKUP(AG30,'【標準様式１】記載例シフト記号表（勤務時間帯）'!$D$6:$X$47,21,FALSE))</f>
        <v>8</v>
      </c>
      <c r="AH31" s="437">
        <f>IF(AH30="","",VLOOKUP(AH30,'【標準様式１】記載例シフト記号表（勤務時間帯）'!$D$6:$X$47,21,FALSE))</f>
        <v>7.9999999999999982</v>
      </c>
      <c r="AI31" s="435" t="str">
        <f>IF(AI30="","",VLOOKUP(AI30,'【標準様式１】記載例シフト記号表（勤務時間帯）'!$D$6:$X$47,21,FALSE))</f>
        <v/>
      </c>
      <c r="AJ31" s="436">
        <f>IF(AJ30="","",VLOOKUP(AJ30,'【標準様式１】記載例シフト記号表（勤務時間帯）'!$D$6:$X$47,21,FALSE))</f>
        <v>7.9999999999999982</v>
      </c>
      <c r="AK31" s="436">
        <f>IF(AK30="","",VLOOKUP(AK30,'【標準様式１】記載例シフト記号表（勤務時間帯）'!$D$6:$X$47,21,FALSE))</f>
        <v>8</v>
      </c>
      <c r="AL31" s="436">
        <f>IF(AL30="","",VLOOKUP(AL30,'【標準様式１】記載例シフト記号表（勤務時間帯）'!$D$6:$X$47,21,FALSE))</f>
        <v>3</v>
      </c>
      <c r="AM31" s="436">
        <f>IF(AM30="","",VLOOKUP(AM30,'【標準様式１】記載例シフト記号表（勤務時間帯）'!$D$6:$X$47,21,FALSE))</f>
        <v>3</v>
      </c>
      <c r="AN31" s="436" t="str">
        <f>IF(AN30="","",VLOOKUP(AN30,'【標準様式１】記載例シフト記号表（勤務時間帯）'!$D$6:$X$47,21,FALSE))</f>
        <v/>
      </c>
      <c r="AO31" s="437">
        <f>IF(AO30="","",VLOOKUP(AO30,'【標準様式１】記載例シフト記号表（勤務時間帯）'!$D$6:$X$47,21,FALSE))</f>
        <v>7.9999999999999982</v>
      </c>
      <c r="AP31" s="435">
        <f>IF(AP30="","",VLOOKUP(AP30,'【標準様式１】記載例シフト記号表（勤務時間帯）'!$D$6:$X$47,21,FALSE))</f>
        <v>8</v>
      </c>
      <c r="AQ31" s="436">
        <f>IF(AQ30="","",VLOOKUP(AQ30,'【標準様式１】記載例シフト記号表（勤務時間帯）'!$D$6:$X$47,21,FALSE))</f>
        <v>8</v>
      </c>
      <c r="AR31" s="436">
        <f>IF(AR30="","",VLOOKUP(AR30,'【標準様式１】記載例シフト記号表（勤務時間帯）'!$D$6:$X$47,21,FALSE))</f>
        <v>3</v>
      </c>
      <c r="AS31" s="436">
        <f>IF(AS30="","",VLOOKUP(AS30,'【標準様式１】記載例シフト記号表（勤務時間帯）'!$D$6:$X$47,21,FALSE))</f>
        <v>3</v>
      </c>
      <c r="AT31" s="436" t="str">
        <f>IF(AT30="","",VLOOKUP(AT30,'【標準様式１】記載例シフト記号表（勤務時間帯）'!$D$6:$X$47,21,FALSE))</f>
        <v/>
      </c>
      <c r="AU31" s="436" t="str">
        <f>IF(AU30="","",VLOOKUP(AU30,'【標準様式１】記載例シフト記号表（勤務時間帯）'!$D$6:$X$47,21,FALSE))</f>
        <v/>
      </c>
      <c r="AV31" s="437">
        <f>IF(AV30="","",VLOOKUP(AV30,'【標準様式１】記載例シフト記号表（勤務時間帯）'!$D$6:$X$47,21,FALSE))</f>
        <v>7.9999999999999982</v>
      </c>
      <c r="AW31" s="435" t="str">
        <f>IF(AW30="","",VLOOKUP(AW30,'【標準様式１】記載例シフト記号表（勤務時間帯）'!$D$6:$X$47,21,FALSE))</f>
        <v/>
      </c>
      <c r="AX31" s="436" t="str">
        <f>IF(AX30="","",VLOOKUP(AX30,'【標準様式１】記載例シフト記号表（勤務時間帯）'!$D$6:$X$47,21,FALSE))</f>
        <v/>
      </c>
      <c r="AY31" s="436" t="str">
        <f>IF(AY30="","",VLOOKUP(AY30,'【標準様式１】記載例シフト記号表（勤務時間帯）'!$D$6:$X$47,21,FALSE))</f>
        <v/>
      </c>
      <c r="AZ31" s="1352">
        <f>IF($BC$3="４週",SUM(U31:AV31),IF($BC$3="暦月",SUM(U31:AY31),""))</f>
        <v>110</v>
      </c>
      <c r="BA31" s="1353"/>
      <c r="BB31" s="1354">
        <f>IF($BC$3="４週",AZ31/4,IF($BC$3="暦月",(AZ31/($BC$8/7)),""))</f>
        <v>27.5</v>
      </c>
      <c r="BC31" s="1353"/>
      <c r="BD31" s="1346"/>
      <c r="BE31" s="1347"/>
      <c r="BF31" s="1347"/>
      <c r="BG31" s="1347"/>
      <c r="BH31" s="1348"/>
    </row>
    <row r="32" spans="2:60" ht="20.25" customHeight="1" x14ac:dyDescent="0.4">
      <c r="B32" s="438"/>
      <c r="C32" s="1304"/>
      <c r="D32" s="1305"/>
      <c r="E32" s="1306"/>
      <c r="F32" s="439"/>
      <c r="G32" s="440" t="str">
        <f>C30</f>
        <v>介護従業者</v>
      </c>
      <c r="H32" s="1309"/>
      <c r="I32" s="1316"/>
      <c r="J32" s="1317"/>
      <c r="K32" s="1317"/>
      <c r="L32" s="1318"/>
      <c r="M32" s="1325"/>
      <c r="N32" s="1326"/>
      <c r="O32" s="1327"/>
      <c r="P32" s="441" t="s">
        <v>836</v>
      </c>
      <c r="Q32" s="458"/>
      <c r="R32" s="458"/>
      <c r="S32" s="442"/>
      <c r="T32" s="443"/>
      <c r="U32" s="444" t="str">
        <f>IF(U30="","",VLOOKUP(U30,'【標準様式１】記載例シフト記号表（勤務時間帯）'!$D$6:$Z$47,23,FALSE))</f>
        <v/>
      </c>
      <c r="V32" s="445">
        <f>IF(V30="","",VLOOKUP(V30,'【標準様式１】記載例シフト記号表（勤務時間帯）'!$D$6:$Z$47,23,FALSE))</f>
        <v>3.9999999999999991</v>
      </c>
      <c r="W32" s="445">
        <f>IF(W30="","",VLOOKUP(W30,'【標準様式１】記載例シフト記号表（勤務時間帯）'!$D$6:$Z$47,23,FALSE))</f>
        <v>6</v>
      </c>
      <c r="X32" s="445" t="str">
        <f>IF(X30="","",VLOOKUP(X30,'【標準様式１】記載例シフト記号表（勤務時間帯）'!$D$6:$Z$47,23,FALSE))</f>
        <v>-</v>
      </c>
      <c r="Y32" s="445" t="str">
        <f>IF(Y30="","",VLOOKUP(Y30,'【標準様式１】記載例シフト記号表（勤務時間帯）'!$D$6:$Z$47,23,FALSE))</f>
        <v/>
      </c>
      <c r="Z32" s="445">
        <f>IF(Z30="","",VLOOKUP(Z30,'【標準様式１】記載例シフト記号表（勤務時間帯）'!$D$6:$Z$47,23,FALSE))</f>
        <v>3.9999999999999991</v>
      </c>
      <c r="AA32" s="446">
        <f>IF(AA30="","",VLOOKUP(AA30,'【標準様式１】記載例シフト記号表（勤務時間帯）'!$D$6:$Z$47,23,FALSE))</f>
        <v>6</v>
      </c>
      <c r="AB32" s="444" t="str">
        <f>IF(AB30="","",VLOOKUP(AB30,'【標準様式１】記載例シフト記号表（勤務時間帯）'!$D$6:$Z$47,23,FALSE))</f>
        <v/>
      </c>
      <c r="AC32" s="445" t="str">
        <f>IF(AC30="","",VLOOKUP(AC30,'【標準様式１】記載例シフト記号表（勤務時間帯）'!$D$6:$Z$47,23,FALSE))</f>
        <v>-</v>
      </c>
      <c r="AD32" s="445">
        <f>IF(AD30="","",VLOOKUP(AD30,'【標準様式１】記載例シフト記号表（勤務時間帯）'!$D$6:$Z$47,23,FALSE))</f>
        <v>3.9999999999999991</v>
      </c>
      <c r="AE32" s="445">
        <f>IF(AE30="","",VLOOKUP(AE30,'【標準様式１】記載例シフト記号表（勤務時間帯）'!$D$6:$Z$47,23,FALSE))</f>
        <v>6</v>
      </c>
      <c r="AF32" s="445" t="str">
        <f>IF(AF30="","",VLOOKUP(AF30,'【標準様式１】記載例シフト記号表（勤務時間帯）'!$D$6:$Z$47,23,FALSE))</f>
        <v/>
      </c>
      <c r="AG32" s="445" t="str">
        <f>IF(AG30="","",VLOOKUP(AG30,'【標準様式１】記載例シフト記号表（勤務時間帯）'!$D$6:$Z$47,23,FALSE))</f>
        <v>-</v>
      </c>
      <c r="AH32" s="446" t="str">
        <f>IF(AH30="","",VLOOKUP(AH30,'【標準様式１】記載例シフト記号表（勤務時間帯）'!$D$6:$Z$47,23,FALSE))</f>
        <v>-</v>
      </c>
      <c r="AI32" s="444" t="str">
        <f>IF(AI30="","",VLOOKUP(AI30,'【標準様式１】記載例シフト記号表（勤務時間帯）'!$D$6:$Z$47,23,FALSE))</f>
        <v/>
      </c>
      <c r="AJ32" s="445" t="str">
        <f>IF(AJ30="","",VLOOKUP(AJ30,'【標準様式１】記載例シフト記号表（勤務時間帯）'!$D$6:$Z$47,23,FALSE))</f>
        <v>-</v>
      </c>
      <c r="AK32" s="445" t="str">
        <f>IF(AK30="","",VLOOKUP(AK30,'【標準様式１】記載例シフト記号表（勤務時間帯）'!$D$6:$Z$47,23,FALSE))</f>
        <v>-</v>
      </c>
      <c r="AL32" s="445">
        <f>IF(AL30="","",VLOOKUP(AL30,'【標準様式１】記載例シフト記号表（勤務時間帯）'!$D$6:$Z$47,23,FALSE))</f>
        <v>3.9999999999999991</v>
      </c>
      <c r="AM32" s="445">
        <f>IF(AM30="","",VLOOKUP(AM30,'【標準様式１】記載例シフト記号表（勤務時間帯）'!$D$6:$Z$47,23,FALSE))</f>
        <v>6</v>
      </c>
      <c r="AN32" s="445" t="str">
        <f>IF(AN30="","",VLOOKUP(AN30,'【標準様式１】記載例シフト記号表（勤務時間帯）'!$D$6:$Z$47,23,FALSE))</f>
        <v/>
      </c>
      <c r="AO32" s="446" t="str">
        <f>IF(AO30="","",VLOOKUP(AO30,'【標準様式１】記載例シフト記号表（勤務時間帯）'!$D$6:$Z$47,23,FALSE))</f>
        <v>-</v>
      </c>
      <c r="AP32" s="444" t="str">
        <f>IF(AP30="","",VLOOKUP(AP30,'【標準様式１】記載例シフト記号表（勤務時間帯）'!$D$6:$Z$47,23,FALSE))</f>
        <v>-</v>
      </c>
      <c r="AQ32" s="445" t="str">
        <f>IF(AQ30="","",VLOOKUP(AQ30,'【標準様式１】記載例シフト記号表（勤務時間帯）'!$D$6:$Z$47,23,FALSE))</f>
        <v>-</v>
      </c>
      <c r="AR32" s="445">
        <f>IF(AR30="","",VLOOKUP(AR30,'【標準様式１】記載例シフト記号表（勤務時間帯）'!$D$6:$Z$47,23,FALSE))</f>
        <v>3.9999999999999991</v>
      </c>
      <c r="AS32" s="445">
        <f>IF(AS30="","",VLOOKUP(AS30,'【標準様式１】記載例シフト記号表（勤務時間帯）'!$D$6:$Z$47,23,FALSE))</f>
        <v>6</v>
      </c>
      <c r="AT32" s="445" t="str">
        <f>IF(AT30="","",VLOOKUP(AT30,'【標準様式１】記載例シフト記号表（勤務時間帯）'!$D$6:$Z$47,23,FALSE))</f>
        <v/>
      </c>
      <c r="AU32" s="445" t="str">
        <f>IF(AU30="","",VLOOKUP(AU30,'【標準様式１】記載例シフト記号表（勤務時間帯）'!$D$6:$Z$47,23,FALSE))</f>
        <v/>
      </c>
      <c r="AV32" s="446" t="str">
        <f>IF(AV30="","",VLOOKUP(AV30,'【標準様式１】記載例シフト記号表（勤務時間帯）'!$D$6:$Z$47,23,FALSE))</f>
        <v>-</v>
      </c>
      <c r="AW32" s="444" t="str">
        <f>IF(AW30="","",VLOOKUP(AW30,'【標準様式１】記載例シフト記号表（勤務時間帯）'!$D$6:$Z$47,23,FALSE))</f>
        <v/>
      </c>
      <c r="AX32" s="445" t="str">
        <f>IF(AX30="","",VLOOKUP(AX30,'【標準様式１】記載例シフト記号表（勤務時間帯）'!$D$6:$Z$47,23,FALSE))</f>
        <v/>
      </c>
      <c r="AY32" s="445" t="str">
        <f>IF(AY30="","",VLOOKUP(AY30,'【標準様式１】記載例シフト記号表（勤務時間帯）'!$D$6:$Z$47,23,FALSE))</f>
        <v/>
      </c>
      <c r="AZ32" s="1355">
        <f>IF($BC$3="４週",SUM(U32:AV32),IF($BC$3="暦月",SUM(U32:AY32),""))</f>
        <v>50</v>
      </c>
      <c r="BA32" s="1356"/>
      <c r="BB32" s="1357">
        <f>IF($BC$3="４週",AZ32/4,IF($BC$3="暦月",(AZ32/($BC$8/7)),""))</f>
        <v>12.5</v>
      </c>
      <c r="BC32" s="1356"/>
      <c r="BD32" s="1349"/>
      <c r="BE32" s="1350"/>
      <c r="BF32" s="1350"/>
      <c r="BG32" s="1350"/>
      <c r="BH32" s="1351"/>
    </row>
    <row r="33" spans="2:60" ht="20.25" customHeight="1" x14ac:dyDescent="0.4">
      <c r="B33" s="447"/>
      <c r="C33" s="1298" t="s">
        <v>841</v>
      </c>
      <c r="D33" s="1299"/>
      <c r="E33" s="1300"/>
      <c r="F33" s="429"/>
      <c r="G33" s="430"/>
      <c r="H33" s="1362" t="s">
        <v>830</v>
      </c>
      <c r="I33" s="1310" t="s">
        <v>263</v>
      </c>
      <c r="J33" s="1311"/>
      <c r="K33" s="1311"/>
      <c r="L33" s="1312"/>
      <c r="M33" s="1319" t="s">
        <v>849</v>
      </c>
      <c r="N33" s="1320"/>
      <c r="O33" s="1321"/>
      <c r="P33" s="269" t="s">
        <v>833</v>
      </c>
      <c r="Q33" s="176"/>
      <c r="R33" s="176"/>
      <c r="S33" s="450"/>
      <c r="T33" s="451"/>
      <c r="U33" s="452" t="s">
        <v>848</v>
      </c>
      <c r="V33" s="453" t="s">
        <v>846</v>
      </c>
      <c r="W33" s="453"/>
      <c r="X33" s="453" t="s">
        <v>846</v>
      </c>
      <c r="Y33" s="453" t="s">
        <v>848</v>
      </c>
      <c r="Z33" s="453" t="s">
        <v>848</v>
      </c>
      <c r="AA33" s="454"/>
      <c r="AB33" s="452" t="s">
        <v>848</v>
      </c>
      <c r="AC33" s="453" t="s">
        <v>848</v>
      </c>
      <c r="AD33" s="453" t="s">
        <v>848</v>
      </c>
      <c r="AE33" s="453" t="s">
        <v>848</v>
      </c>
      <c r="AF33" s="453" t="s">
        <v>848</v>
      </c>
      <c r="AG33" s="453"/>
      <c r="AH33" s="454"/>
      <c r="AI33" s="452" t="s">
        <v>848</v>
      </c>
      <c r="AJ33" s="453"/>
      <c r="AK33" s="453" t="s">
        <v>846</v>
      </c>
      <c r="AL33" s="453"/>
      <c r="AM33" s="453" t="s">
        <v>848</v>
      </c>
      <c r="AN33" s="453" t="s">
        <v>848</v>
      </c>
      <c r="AO33" s="454" t="s">
        <v>848</v>
      </c>
      <c r="AP33" s="452" t="s">
        <v>848</v>
      </c>
      <c r="AQ33" s="453"/>
      <c r="AR33" s="453"/>
      <c r="AS33" s="453" t="s">
        <v>848</v>
      </c>
      <c r="AT33" s="453" t="s">
        <v>848</v>
      </c>
      <c r="AU33" s="453" t="s">
        <v>848</v>
      </c>
      <c r="AV33" s="454" t="s">
        <v>848</v>
      </c>
      <c r="AW33" s="452"/>
      <c r="AX33" s="453"/>
      <c r="AY33" s="453"/>
      <c r="AZ33" s="1328"/>
      <c r="BA33" s="1329"/>
      <c r="BB33" s="1342"/>
      <c r="BC33" s="1329"/>
      <c r="BD33" s="1343"/>
      <c r="BE33" s="1344"/>
      <c r="BF33" s="1344"/>
      <c r="BG33" s="1344"/>
      <c r="BH33" s="1345"/>
    </row>
    <row r="34" spans="2:60" ht="20.25" customHeight="1" x14ac:dyDescent="0.4">
      <c r="B34" s="428">
        <f>B31+1</f>
        <v>5</v>
      </c>
      <c r="C34" s="1301"/>
      <c r="D34" s="1302"/>
      <c r="E34" s="1303"/>
      <c r="F34" s="429" t="str">
        <f>C33</f>
        <v>介護従業者</v>
      </c>
      <c r="G34" s="430"/>
      <c r="H34" s="1308"/>
      <c r="I34" s="1313"/>
      <c r="J34" s="1314"/>
      <c r="K34" s="1314"/>
      <c r="L34" s="1315"/>
      <c r="M34" s="1322"/>
      <c r="N34" s="1323"/>
      <c r="O34" s="1324"/>
      <c r="P34" s="431" t="s">
        <v>835</v>
      </c>
      <c r="Q34" s="432"/>
      <c r="R34" s="432"/>
      <c r="S34" s="433"/>
      <c r="T34" s="434"/>
      <c r="U34" s="435">
        <f>IF(U33="","",VLOOKUP(U33,'【標準様式１】記載例シフト記号表（勤務時間帯）'!$D$6:$X$47,21,FALSE))</f>
        <v>8</v>
      </c>
      <c r="V34" s="436">
        <f>IF(V33="","",VLOOKUP(V33,'【標準様式１】記載例シフト記号表（勤務時間帯）'!$D$6:$X$47,21,FALSE))</f>
        <v>7.9999999999999982</v>
      </c>
      <c r="W34" s="436" t="str">
        <f>IF(W33="","",VLOOKUP(W33,'【標準様式１】記載例シフト記号表（勤務時間帯）'!$D$6:$X$47,21,FALSE))</f>
        <v/>
      </c>
      <c r="X34" s="436">
        <f>IF(X33="","",VLOOKUP(X33,'【標準様式１】記載例シフト記号表（勤務時間帯）'!$D$6:$X$47,21,FALSE))</f>
        <v>7.9999999999999982</v>
      </c>
      <c r="Y34" s="436">
        <f>IF(Y33="","",VLOOKUP(Y33,'【標準様式１】記載例シフト記号表（勤務時間帯）'!$D$6:$X$47,21,FALSE))</f>
        <v>8</v>
      </c>
      <c r="Z34" s="436">
        <f>IF(Z33="","",VLOOKUP(Z33,'【標準様式１】記載例シフト記号表（勤務時間帯）'!$D$6:$X$47,21,FALSE))</f>
        <v>8</v>
      </c>
      <c r="AA34" s="437" t="str">
        <f>IF(AA33="","",VLOOKUP(AA33,'【標準様式１】記載例シフト記号表（勤務時間帯）'!$D$6:$X$47,21,FALSE))</f>
        <v/>
      </c>
      <c r="AB34" s="435">
        <f>IF(AB33="","",VLOOKUP(AB33,'【標準様式１】記載例シフト記号表（勤務時間帯）'!$D$6:$X$47,21,FALSE))</f>
        <v>8</v>
      </c>
      <c r="AC34" s="436">
        <f>IF(AC33="","",VLOOKUP(AC33,'【標準様式１】記載例シフト記号表（勤務時間帯）'!$D$6:$X$47,21,FALSE))</f>
        <v>8</v>
      </c>
      <c r="AD34" s="436">
        <f>IF(AD33="","",VLOOKUP(AD33,'【標準様式１】記載例シフト記号表（勤務時間帯）'!$D$6:$X$47,21,FALSE))</f>
        <v>8</v>
      </c>
      <c r="AE34" s="436">
        <f>IF(AE33="","",VLOOKUP(AE33,'【標準様式１】記載例シフト記号表（勤務時間帯）'!$D$6:$X$47,21,FALSE))</f>
        <v>8</v>
      </c>
      <c r="AF34" s="436">
        <f>IF(AF33="","",VLOOKUP(AF33,'【標準様式１】記載例シフト記号表（勤務時間帯）'!$D$6:$X$47,21,FALSE))</f>
        <v>8</v>
      </c>
      <c r="AG34" s="436" t="str">
        <f>IF(AG33="","",VLOOKUP(AG33,'【標準様式１】記載例シフト記号表（勤務時間帯）'!$D$6:$X$47,21,FALSE))</f>
        <v/>
      </c>
      <c r="AH34" s="437" t="str">
        <f>IF(AH33="","",VLOOKUP(AH33,'【標準様式１】記載例シフト記号表（勤務時間帯）'!$D$6:$X$47,21,FALSE))</f>
        <v/>
      </c>
      <c r="AI34" s="435">
        <f>IF(AI33="","",VLOOKUP(AI33,'【標準様式１】記載例シフト記号表（勤務時間帯）'!$D$6:$X$47,21,FALSE))</f>
        <v>8</v>
      </c>
      <c r="AJ34" s="436" t="str">
        <f>IF(AJ33="","",VLOOKUP(AJ33,'【標準様式１】記載例シフト記号表（勤務時間帯）'!$D$6:$X$47,21,FALSE))</f>
        <v/>
      </c>
      <c r="AK34" s="436">
        <f>IF(AK33="","",VLOOKUP(AK33,'【標準様式１】記載例シフト記号表（勤務時間帯）'!$D$6:$X$47,21,FALSE))</f>
        <v>7.9999999999999982</v>
      </c>
      <c r="AL34" s="436" t="str">
        <f>IF(AL33="","",VLOOKUP(AL33,'【標準様式１】記載例シフト記号表（勤務時間帯）'!$D$6:$X$47,21,FALSE))</f>
        <v/>
      </c>
      <c r="AM34" s="436">
        <f>IF(AM33="","",VLOOKUP(AM33,'【標準様式１】記載例シフト記号表（勤務時間帯）'!$D$6:$X$47,21,FALSE))</f>
        <v>8</v>
      </c>
      <c r="AN34" s="436">
        <f>IF(AN33="","",VLOOKUP(AN33,'【標準様式１】記載例シフト記号表（勤務時間帯）'!$D$6:$X$47,21,FALSE))</f>
        <v>8</v>
      </c>
      <c r="AO34" s="437">
        <f>IF(AO33="","",VLOOKUP(AO33,'【標準様式１】記載例シフト記号表（勤務時間帯）'!$D$6:$X$47,21,FALSE))</f>
        <v>8</v>
      </c>
      <c r="AP34" s="435">
        <f>IF(AP33="","",VLOOKUP(AP33,'【標準様式１】記載例シフト記号表（勤務時間帯）'!$D$6:$X$47,21,FALSE))</f>
        <v>8</v>
      </c>
      <c r="AQ34" s="436" t="str">
        <f>IF(AQ33="","",VLOOKUP(AQ33,'【標準様式１】記載例シフト記号表（勤務時間帯）'!$D$6:$X$47,21,FALSE))</f>
        <v/>
      </c>
      <c r="AR34" s="436" t="str">
        <f>IF(AR33="","",VLOOKUP(AR33,'【標準様式１】記載例シフト記号表（勤務時間帯）'!$D$6:$X$47,21,FALSE))</f>
        <v/>
      </c>
      <c r="AS34" s="436">
        <f>IF(AS33="","",VLOOKUP(AS33,'【標準様式１】記載例シフト記号表（勤務時間帯）'!$D$6:$X$47,21,FALSE))</f>
        <v>8</v>
      </c>
      <c r="AT34" s="436">
        <f>IF(AT33="","",VLOOKUP(AT33,'【標準様式１】記載例シフト記号表（勤務時間帯）'!$D$6:$X$47,21,FALSE))</f>
        <v>8</v>
      </c>
      <c r="AU34" s="436">
        <f>IF(AU33="","",VLOOKUP(AU33,'【標準様式１】記載例シフト記号表（勤務時間帯）'!$D$6:$X$47,21,FALSE))</f>
        <v>8</v>
      </c>
      <c r="AV34" s="437">
        <f>IF(AV33="","",VLOOKUP(AV33,'【標準様式１】記載例シフト記号表（勤務時間帯）'!$D$6:$X$47,21,FALSE))</f>
        <v>8</v>
      </c>
      <c r="AW34" s="435" t="str">
        <f>IF(AW33="","",VLOOKUP(AW33,'【標準様式１】記載例シフト記号表（勤務時間帯）'!$D$6:$X$47,21,FALSE))</f>
        <v/>
      </c>
      <c r="AX34" s="436" t="str">
        <f>IF(AX33="","",VLOOKUP(AX33,'【標準様式１】記載例シフト記号表（勤務時間帯）'!$D$6:$X$47,21,FALSE))</f>
        <v/>
      </c>
      <c r="AY34" s="436" t="str">
        <f>IF(AY33="","",VLOOKUP(AY33,'【標準様式１】記載例シフト記号表（勤務時間帯）'!$D$6:$X$47,21,FALSE))</f>
        <v/>
      </c>
      <c r="AZ34" s="1352">
        <f>IF($BC$3="４週",SUM(U34:AV34),IF($BC$3="暦月",SUM(U34:AY34),""))</f>
        <v>160</v>
      </c>
      <c r="BA34" s="1353"/>
      <c r="BB34" s="1354">
        <f>IF($BC$3="４週",AZ34/4,IF($BC$3="暦月",(AZ34/($BC$8/7)),""))</f>
        <v>40</v>
      </c>
      <c r="BC34" s="1353"/>
      <c r="BD34" s="1346"/>
      <c r="BE34" s="1347"/>
      <c r="BF34" s="1347"/>
      <c r="BG34" s="1347"/>
      <c r="BH34" s="1348"/>
    </row>
    <row r="35" spans="2:60" ht="20.25" customHeight="1" x14ac:dyDescent="0.4">
      <c r="B35" s="438"/>
      <c r="C35" s="1304"/>
      <c r="D35" s="1305"/>
      <c r="E35" s="1306"/>
      <c r="F35" s="439"/>
      <c r="G35" s="440" t="str">
        <f>C33</f>
        <v>介護従業者</v>
      </c>
      <c r="H35" s="1309"/>
      <c r="I35" s="1316"/>
      <c r="J35" s="1317"/>
      <c r="K35" s="1317"/>
      <c r="L35" s="1318"/>
      <c r="M35" s="1325"/>
      <c r="N35" s="1326"/>
      <c r="O35" s="1327"/>
      <c r="P35" s="441" t="s">
        <v>836</v>
      </c>
      <c r="Q35" s="211"/>
      <c r="R35" s="211"/>
      <c r="S35" s="459"/>
      <c r="T35" s="460"/>
      <c r="U35" s="444" t="str">
        <f>IF(U33="","",VLOOKUP(U33,'【標準様式１】記載例シフト記号表（勤務時間帯）'!$D$6:$Z$47,23,FALSE))</f>
        <v>-</v>
      </c>
      <c r="V35" s="445" t="str">
        <f>IF(V33="","",VLOOKUP(V33,'【標準様式１】記載例シフト記号表（勤務時間帯）'!$D$6:$Z$47,23,FALSE))</f>
        <v>-</v>
      </c>
      <c r="W35" s="445" t="str">
        <f>IF(W33="","",VLOOKUP(W33,'【標準様式１】記載例シフト記号表（勤務時間帯）'!$D$6:$Z$47,23,FALSE))</f>
        <v/>
      </c>
      <c r="X35" s="445" t="str">
        <f>IF(X33="","",VLOOKUP(X33,'【標準様式１】記載例シフト記号表（勤務時間帯）'!$D$6:$Z$47,23,FALSE))</f>
        <v>-</v>
      </c>
      <c r="Y35" s="445" t="str">
        <f>IF(Y33="","",VLOOKUP(Y33,'【標準様式１】記載例シフト記号表（勤務時間帯）'!$D$6:$Z$47,23,FALSE))</f>
        <v>-</v>
      </c>
      <c r="Z35" s="445" t="str">
        <f>IF(Z33="","",VLOOKUP(Z33,'【標準様式１】記載例シフト記号表（勤務時間帯）'!$D$6:$Z$47,23,FALSE))</f>
        <v>-</v>
      </c>
      <c r="AA35" s="446" t="str">
        <f>IF(AA33="","",VLOOKUP(AA33,'【標準様式１】記載例シフト記号表（勤務時間帯）'!$D$6:$Z$47,23,FALSE))</f>
        <v/>
      </c>
      <c r="AB35" s="444" t="str">
        <f>IF(AB33="","",VLOOKUP(AB33,'【標準様式１】記載例シフト記号表（勤務時間帯）'!$D$6:$Z$47,23,FALSE))</f>
        <v>-</v>
      </c>
      <c r="AC35" s="445" t="str">
        <f>IF(AC33="","",VLOOKUP(AC33,'【標準様式１】記載例シフト記号表（勤務時間帯）'!$D$6:$Z$47,23,FALSE))</f>
        <v>-</v>
      </c>
      <c r="AD35" s="445" t="str">
        <f>IF(AD33="","",VLOOKUP(AD33,'【標準様式１】記載例シフト記号表（勤務時間帯）'!$D$6:$Z$47,23,FALSE))</f>
        <v>-</v>
      </c>
      <c r="AE35" s="445" t="str">
        <f>IF(AE33="","",VLOOKUP(AE33,'【標準様式１】記載例シフト記号表（勤務時間帯）'!$D$6:$Z$47,23,FALSE))</f>
        <v>-</v>
      </c>
      <c r="AF35" s="445" t="str">
        <f>IF(AF33="","",VLOOKUP(AF33,'【標準様式１】記載例シフト記号表（勤務時間帯）'!$D$6:$Z$47,23,FALSE))</f>
        <v>-</v>
      </c>
      <c r="AG35" s="445" t="str">
        <f>IF(AG33="","",VLOOKUP(AG33,'【標準様式１】記載例シフト記号表（勤務時間帯）'!$D$6:$Z$47,23,FALSE))</f>
        <v/>
      </c>
      <c r="AH35" s="446" t="str">
        <f>IF(AH33="","",VLOOKUP(AH33,'【標準様式１】記載例シフト記号表（勤務時間帯）'!$D$6:$Z$47,23,FALSE))</f>
        <v/>
      </c>
      <c r="AI35" s="444" t="str">
        <f>IF(AI33="","",VLOOKUP(AI33,'【標準様式１】記載例シフト記号表（勤務時間帯）'!$D$6:$Z$47,23,FALSE))</f>
        <v>-</v>
      </c>
      <c r="AJ35" s="445" t="str">
        <f>IF(AJ33="","",VLOOKUP(AJ33,'【標準様式１】記載例シフト記号表（勤務時間帯）'!$D$6:$Z$47,23,FALSE))</f>
        <v/>
      </c>
      <c r="AK35" s="445" t="str">
        <f>IF(AK33="","",VLOOKUP(AK33,'【標準様式１】記載例シフト記号表（勤務時間帯）'!$D$6:$Z$47,23,FALSE))</f>
        <v>-</v>
      </c>
      <c r="AL35" s="445" t="str">
        <f>IF(AL33="","",VLOOKUP(AL33,'【標準様式１】記載例シフト記号表（勤務時間帯）'!$D$6:$Z$47,23,FALSE))</f>
        <v/>
      </c>
      <c r="AM35" s="445" t="str">
        <f>IF(AM33="","",VLOOKUP(AM33,'【標準様式１】記載例シフト記号表（勤務時間帯）'!$D$6:$Z$47,23,FALSE))</f>
        <v>-</v>
      </c>
      <c r="AN35" s="445" t="str">
        <f>IF(AN33="","",VLOOKUP(AN33,'【標準様式１】記載例シフト記号表（勤務時間帯）'!$D$6:$Z$47,23,FALSE))</f>
        <v>-</v>
      </c>
      <c r="AO35" s="446" t="str">
        <f>IF(AO33="","",VLOOKUP(AO33,'【標準様式１】記載例シフト記号表（勤務時間帯）'!$D$6:$Z$47,23,FALSE))</f>
        <v>-</v>
      </c>
      <c r="AP35" s="444" t="str">
        <f>IF(AP33="","",VLOOKUP(AP33,'【標準様式１】記載例シフト記号表（勤務時間帯）'!$D$6:$Z$47,23,FALSE))</f>
        <v>-</v>
      </c>
      <c r="AQ35" s="445" t="str">
        <f>IF(AQ33="","",VLOOKUP(AQ33,'【標準様式１】記載例シフト記号表（勤務時間帯）'!$D$6:$Z$47,23,FALSE))</f>
        <v/>
      </c>
      <c r="AR35" s="445" t="str">
        <f>IF(AR33="","",VLOOKUP(AR33,'【標準様式１】記載例シフト記号表（勤務時間帯）'!$D$6:$Z$47,23,FALSE))</f>
        <v/>
      </c>
      <c r="AS35" s="445" t="str">
        <f>IF(AS33="","",VLOOKUP(AS33,'【標準様式１】記載例シフト記号表（勤務時間帯）'!$D$6:$Z$47,23,FALSE))</f>
        <v>-</v>
      </c>
      <c r="AT35" s="445" t="str">
        <f>IF(AT33="","",VLOOKUP(AT33,'【標準様式１】記載例シフト記号表（勤務時間帯）'!$D$6:$Z$47,23,FALSE))</f>
        <v>-</v>
      </c>
      <c r="AU35" s="445" t="str">
        <f>IF(AU33="","",VLOOKUP(AU33,'【標準様式１】記載例シフト記号表（勤務時間帯）'!$D$6:$Z$47,23,FALSE))</f>
        <v>-</v>
      </c>
      <c r="AV35" s="446" t="str">
        <f>IF(AV33="","",VLOOKUP(AV33,'【標準様式１】記載例シフト記号表（勤務時間帯）'!$D$6:$Z$47,23,FALSE))</f>
        <v>-</v>
      </c>
      <c r="AW35" s="444" t="str">
        <f>IF(AW33="","",VLOOKUP(AW33,'【標準様式１】記載例シフト記号表（勤務時間帯）'!$D$6:$Z$47,23,FALSE))</f>
        <v/>
      </c>
      <c r="AX35" s="445" t="str">
        <f>IF(AX33="","",VLOOKUP(AX33,'【標準様式１】記載例シフト記号表（勤務時間帯）'!$D$6:$Z$47,23,FALSE))</f>
        <v/>
      </c>
      <c r="AY35" s="445" t="str">
        <f>IF(AY33="","",VLOOKUP(AY33,'【標準様式１】記載例シフト記号表（勤務時間帯）'!$D$6:$Z$47,23,FALSE))</f>
        <v/>
      </c>
      <c r="AZ35" s="1355">
        <f>IF($BC$3="４週",SUM(U35:AV35),IF($BC$3="暦月",SUM(U35:AY35),""))</f>
        <v>0</v>
      </c>
      <c r="BA35" s="1356"/>
      <c r="BB35" s="1357">
        <f>IF($BC$3="４週",AZ35/4,IF($BC$3="暦月",(AZ35/($BC$8/7)),""))</f>
        <v>0</v>
      </c>
      <c r="BC35" s="1356"/>
      <c r="BD35" s="1349"/>
      <c r="BE35" s="1350"/>
      <c r="BF35" s="1350"/>
      <c r="BG35" s="1350"/>
      <c r="BH35" s="1351"/>
    </row>
    <row r="36" spans="2:60" ht="20.25" customHeight="1" x14ac:dyDescent="0.4">
      <c r="B36" s="447"/>
      <c r="C36" s="1298" t="s">
        <v>841</v>
      </c>
      <c r="D36" s="1299"/>
      <c r="E36" s="1300"/>
      <c r="F36" s="429"/>
      <c r="G36" s="430"/>
      <c r="H36" s="1362" t="s">
        <v>830</v>
      </c>
      <c r="I36" s="1310" t="s">
        <v>81</v>
      </c>
      <c r="J36" s="1311"/>
      <c r="K36" s="1311"/>
      <c r="L36" s="1312"/>
      <c r="M36" s="1319" t="s">
        <v>850</v>
      </c>
      <c r="N36" s="1320"/>
      <c r="O36" s="1321"/>
      <c r="P36" s="269" t="s">
        <v>833</v>
      </c>
      <c r="Q36" s="455"/>
      <c r="R36" s="455"/>
      <c r="S36" s="456"/>
      <c r="T36" s="461"/>
      <c r="U36" s="452" t="s">
        <v>846</v>
      </c>
      <c r="V36" s="453"/>
      <c r="W36" s="453" t="s">
        <v>846</v>
      </c>
      <c r="X36" s="453"/>
      <c r="Y36" s="453" t="s">
        <v>844</v>
      </c>
      <c r="Z36" s="453" t="s">
        <v>845</v>
      </c>
      <c r="AA36" s="454" t="s">
        <v>848</v>
      </c>
      <c r="AB36" s="452"/>
      <c r="AC36" s="453" t="s">
        <v>844</v>
      </c>
      <c r="AD36" s="453" t="s">
        <v>845</v>
      </c>
      <c r="AE36" s="453" t="s">
        <v>848</v>
      </c>
      <c r="AF36" s="453"/>
      <c r="AG36" s="453" t="s">
        <v>844</v>
      </c>
      <c r="AH36" s="454" t="s">
        <v>845</v>
      </c>
      <c r="AI36" s="452"/>
      <c r="AJ36" s="453" t="s">
        <v>834</v>
      </c>
      <c r="AK36" s="453" t="s">
        <v>834</v>
      </c>
      <c r="AL36" s="453" t="s">
        <v>848</v>
      </c>
      <c r="AM36" s="453" t="s">
        <v>834</v>
      </c>
      <c r="AN36" s="453"/>
      <c r="AO36" s="454" t="s">
        <v>844</v>
      </c>
      <c r="AP36" s="452" t="s">
        <v>845</v>
      </c>
      <c r="AQ36" s="453" t="s">
        <v>848</v>
      </c>
      <c r="AR36" s="453" t="s">
        <v>834</v>
      </c>
      <c r="AS36" s="453"/>
      <c r="AT36" s="453" t="s">
        <v>834</v>
      </c>
      <c r="AU36" s="453" t="s">
        <v>848</v>
      </c>
      <c r="AV36" s="454"/>
      <c r="AW36" s="452"/>
      <c r="AX36" s="453"/>
      <c r="AY36" s="453"/>
      <c r="AZ36" s="1328"/>
      <c r="BA36" s="1329"/>
      <c r="BB36" s="1342"/>
      <c r="BC36" s="1329"/>
      <c r="BD36" s="1343"/>
      <c r="BE36" s="1344"/>
      <c r="BF36" s="1344"/>
      <c r="BG36" s="1344"/>
      <c r="BH36" s="1345"/>
    </row>
    <row r="37" spans="2:60" ht="20.25" customHeight="1" x14ac:dyDescent="0.4">
      <c r="B37" s="428">
        <f>B34+1</f>
        <v>6</v>
      </c>
      <c r="C37" s="1301"/>
      <c r="D37" s="1302"/>
      <c r="E37" s="1303"/>
      <c r="F37" s="429" t="str">
        <f>C36</f>
        <v>介護従業者</v>
      </c>
      <c r="G37" s="430"/>
      <c r="H37" s="1308"/>
      <c r="I37" s="1313"/>
      <c r="J37" s="1314"/>
      <c r="K37" s="1314"/>
      <c r="L37" s="1315"/>
      <c r="M37" s="1322"/>
      <c r="N37" s="1323"/>
      <c r="O37" s="1324"/>
      <c r="P37" s="431" t="s">
        <v>835</v>
      </c>
      <c r="Q37" s="432"/>
      <c r="R37" s="432"/>
      <c r="S37" s="433"/>
      <c r="T37" s="434"/>
      <c r="U37" s="435">
        <f>IF(U36="","",VLOOKUP(U36,'【標準様式１】記載例シフト記号表（勤務時間帯）'!$D$6:$X$47,21,FALSE))</f>
        <v>7.9999999999999982</v>
      </c>
      <c r="V37" s="436" t="str">
        <f>IF(V36="","",VLOOKUP(V36,'【標準様式１】記載例シフト記号表（勤務時間帯）'!$D$6:$X$47,21,FALSE))</f>
        <v/>
      </c>
      <c r="W37" s="436">
        <f>IF(W36="","",VLOOKUP(W36,'【標準様式１】記載例シフト記号表（勤務時間帯）'!$D$6:$X$47,21,FALSE))</f>
        <v>7.9999999999999982</v>
      </c>
      <c r="X37" s="436" t="str">
        <f>IF(X36="","",VLOOKUP(X36,'【標準様式１】記載例シフト記号表（勤務時間帯）'!$D$6:$X$47,21,FALSE))</f>
        <v/>
      </c>
      <c r="Y37" s="436">
        <f>IF(Y36="","",VLOOKUP(Y36,'【標準様式１】記載例シフト記号表（勤務時間帯）'!$D$6:$X$47,21,FALSE))</f>
        <v>3</v>
      </c>
      <c r="Z37" s="436">
        <f>IF(Z36="","",VLOOKUP(Z36,'【標準様式１】記載例シフト記号表（勤務時間帯）'!$D$6:$X$47,21,FALSE))</f>
        <v>3</v>
      </c>
      <c r="AA37" s="437">
        <f>IF(AA36="","",VLOOKUP(AA36,'【標準様式１】記載例シフト記号表（勤務時間帯）'!$D$6:$X$47,21,FALSE))</f>
        <v>8</v>
      </c>
      <c r="AB37" s="435" t="str">
        <f>IF(AB36="","",VLOOKUP(AB36,'【標準様式１】記載例シフト記号表（勤務時間帯）'!$D$6:$X$47,21,FALSE))</f>
        <v/>
      </c>
      <c r="AC37" s="436">
        <f>IF(AC36="","",VLOOKUP(AC36,'【標準様式１】記載例シフト記号表（勤務時間帯）'!$D$6:$X$47,21,FALSE))</f>
        <v>3</v>
      </c>
      <c r="AD37" s="436">
        <f>IF(AD36="","",VLOOKUP(AD36,'【標準様式１】記載例シフト記号表（勤務時間帯）'!$D$6:$X$47,21,FALSE))</f>
        <v>3</v>
      </c>
      <c r="AE37" s="436">
        <f>IF(AE36="","",VLOOKUP(AE36,'【標準様式１】記載例シフト記号表（勤務時間帯）'!$D$6:$X$47,21,FALSE))</f>
        <v>8</v>
      </c>
      <c r="AF37" s="436" t="str">
        <f>IF(AF36="","",VLOOKUP(AF36,'【標準様式１】記載例シフト記号表（勤務時間帯）'!$D$6:$X$47,21,FALSE))</f>
        <v/>
      </c>
      <c r="AG37" s="436">
        <f>IF(AG36="","",VLOOKUP(AG36,'【標準様式１】記載例シフト記号表（勤務時間帯）'!$D$6:$X$47,21,FALSE))</f>
        <v>3</v>
      </c>
      <c r="AH37" s="437">
        <f>IF(AH36="","",VLOOKUP(AH36,'【標準様式１】記載例シフト記号表（勤務時間帯）'!$D$6:$X$47,21,FALSE))</f>
        <v>3</v>
      </c>
      <c r="AI37" s="435" t="str">
        <f>IF(AI36="","",VLOOKUP(AI36,'【標準様式１】記載例シフト記号表（勤務時間帯）'!$D$6:$X$47,21,FALSE))</f>
        <v/>
      </c>
      <c r="AJ37" s="436">
        <f>IF(AJ36="","",VLOOKUP(AJ36,'【標準様式１】記載例シフト記号表（勤務時間帯）'!$D$6:$X$47,21,FALSE))</f>
        <v>8</v>
      </c>
      <c r="AK37" s="436">
        <f>IF(AK36="","",VLOOKUP(AK36,'【標準様式１】記載例シフト記号表（勤務時間帯）'!$D$6:$X$47,21,FALSE))</f>
        <v>8</v>
      </c>
      <c r="AL37" s="436">
        <f>IF(AL36="","",VLOOKUP(AL36,'【標準様式１】記載例シフト記号表（勤務時間帯）'!$D$6:$X$47,21,FALSE))</f>
        <v>8</v>
      </c>
      <c r="AM37" s="436">
        <f>IF(AM36="","",VLOOKUP(AM36,'【標準様式１】記載例シフト記号表（勤務時間帯）'!$D$6:$X$47,21,FALSE))</f>
        <v>8</v>
      </c>
      <c r="AN37" s="436" t="str">
        <f>IF(AN36="","",VLOOKUP(AN36,'【標準様式１】記載例シフト記号表（勤務時間帯）'!$D$6:$X$47,21,FALSE))</f>
        <v/>
      </c>
      <c r="AO37" s="437">
        <f>IF(AO36="","",VLOOKUP(AO36,'【標準様式１】記載例シフト記号表（勤務時間帯）'!$D$6:$X$47,21,FALSE))</f>
        <v>3</v>
      </c>
      <c r="AP37" s="435">
        <f>IF(AP36="","",VLOOKUP(AP36,'【標準様式１】記載例シフト記号表（勤務時間帯）'!$D$6:$X$47,21,FALSE))</f>
        <v>3</v>
      </c>
      <c r="AQ37" s="436">
        <f>IF(AQ36="","",VLOOKUP(AQ36,'【標準様式１】記載例シフト記号表（勤務時間帯）'!$D$6:$X$47,21,FALSE))</f>
        <v>8</v>
      </c>
      <c r="AR37" s="436">
        <f>IF(AR36="","",VLOOKUP(AR36,'【標準様式１】記載例シフト記号表（勤務時間帯）'!$D$6:$X$47,21,FALSE))</f>
        <v>8</v>
      </c>
      <c r="AS37" s="436" t="str">
        <f>IF(AS36="","",VLOOKUP(AS36,'【標準様式１】記載例シフト記号表（勤務時間帯）'!$D$6:$X$47,21,FALSE))</f>
        <v/>
      </c>
      <c r="AT37" s="436">
        <f>IF(AT36="","",VLOOKUP(AT36,'【標準様式１】記載例シフト記号表（勤務時間帯）'!$D$6:$X$47,21,FALSE))</f>
        <v>8</v>
      </c>
      <c r="AU37" s="436">
        <f>IF(AU36="","",VLOOKUP(AU36,'【標準様式１】記載例シフト記号表（勤務時間帯）'!$D$6:$X$47,21,FALSE))</f>
        <v>8</v>
      </c>
      <c r="AV37" s="437" t="str">
        <f>IF(AV36="","",VLOOKUP(AV36,'【標準様式１】記載例シフト記号表（勤務時間帯）'!$D$6:$X$47,21,FALSE))</f>
        <v/>
      </c>
      <c r="AW37" s="435" t="str">
        <f>IF(AW36="","",VLOOKUP(AW36,'【標準様式１】記載例シフト記号表（勤務時間帯）'!$D$6:$X$47,21,FALSE))</f>
        <v/>
      </c>
      <c r="AX37" s="436" t="str">
        <f>IF(AX36="","",VLOOKUP(AX36,'【標準様式１】記載例シフト記号表（勤務時間帯）'!$D$6:$X$47,21,FALSE))</f>
        <v/>
      </c>
      <c r="AY37" s="436" t="str">
        <f>IF(AY36="","",VLOOKUP(AY36,'【標準様式１】記載例シフト記号表（勤務時間帯）'!$D$6:$X$47,21,FALSE))</f>
        <v/>
      </c>
      <c r="AZ37" s="1352">
        <f>IF($BC$3="４週",SUM(U37:AV37),IF($BC$3="暦月",SUM(U37:AY37),""))</f>
        <v>120</v>
      </c>
      <c r="BA37" s="1353"/>
      <c r="BB37" s="1354">
        <f>IF($BC$3="４週",AZ37/4,IF($BC$3="暦月",(AZ37/($BC$8/7)),""))</f>
        <v>30</v>
      </c>
      <c r="BC37" s="1353"/>
      <c r="BD37" s="1346"/>
      <c r="BE37" s="1347"/>
      <c r="BF37" s="1347"/>
      <c r="BG37" s="1347"/>
      <c r="BH37" s="1348"/>
    </row>
    <row r="38" spans="2:60" ht="20.25" customHeight="1" x14ac:dyDescent="0.4">
      <c r="B38" s="438"/>
      <c r="C38" s="1304"/>
      <c r="D38" s="1305"/>
      <c r="E38" s="1306"/>
      <c r="F38" s="439"/>
      <c r="G38" s="440" t="str">
        <f>C36</f>
        <v>介護従業者</v>
      </c>
      <c r="H38" s="1309"/>
      <c r="I38" s="1316"/>
      <c r="J38" s="1317"/>
      <c r="K38" s="1317"/>
      <c r="L38" s="1318"/>
      <c r="M38" s="1325"/>
      <c r="N38" s="1326"/>
      <c r="O38" s="1327"/>
      <c r="P38" s="441" t="s">
        <v>836</v>
      </c>
      <c r="Q38" s="458"/>
      <c r="R38" s="458"/>
      <c r="S38" s="442"/>
      <c r="T38" s="443"/>
      <c r="U38" s="444" t="str">
        <f>IF(U36="","",VLOOKUP(U36,'【標準様式１】記載例シフト記号表（勤務時間帯）'!$D$6:$Z$47,23,FALSE))</f>
        <v>-</v>
      </c>
      <c r="V38" s="445" t="str">
        <f>IF(V36="","",VLOOKUP(V36,'【標準様式１】記載例シフト記号表（勤務時間帯）'!$D$6:$Z$47,23,FALSE))</f>
        <v/>
      </c>
      <c r="W38" s="445" t="str">
        <f>IF(W36="","",VLOOKUP(W36,'【標準様式１】記載例シフト記号表（勤務時間帯）'!$D$6:$Z$47,23,FALSE))</f>
        <v>-</v>
      </c>
      <c r="X38" s="445" t="str">
        <f>IF(X36="","",VLOOKUP(X36,'【標準様式１】記載例シフト記号表（勤務時間帯）'!$D$6:$Z$47,23,FALSE))</f>
        <v/>
      </c>
      <c r="Y38" s="445">
        <f>IF(Y36="","",VLOOKUP(Y36,'【標準様式１】記載例シフト記号表（勤務時間帯）'!$D$6:$Z$47,23,FALSE))</f>
        <v>3.9999999999999991</v>
      </c>
      <c r="Z38" s="445">
        <f>IF(Z36="","",VLOOKUP(Z36,'【標準様式１】記載例シフト記号表（勤務時間帯）'!$D$6:$Z$47,23,FALSE))</f>
        <v>6</v>
      </c>
      <c r="AA38" s="446" t="str">
        <f>IF(AA36="","",VLOOKUP(AA36,'【標準様式１】記載例シフト記号表（勤務時間帯）'!$D$6:$Z$47,23,FALSE))</f>
        <v>-</v>
      </c>
      <c r="AB38" s="444" t="str">
        <f>IF(AB36="","",VLOOKUP(AB36,'【標準様式１】記載例シフト記号表（勤務時間帯）'!$D$6:$Z$47,23,FALSE))</f>
        <v/>
      </c>
      <c r="AC38" s="445">
        <f>IF(AC36="","",VLOOKUP(AC36,'【標準様式１】記載例シフト記号表（勤務時間帯）'!$D$6:$Z$47,23,FALSE))</f>
        <v>3.9999999999999991</v>
      </c>
      <c r="AD38" s="445">
        <f>IF(AD36="","",VLOOKUP(AD36,'【標準様式１】記載例シフト記号表（勤務時間帯）'!$D$6:$Z$47,23,FALSE))</f>
        <v>6</v>
      </c>
      <c r="AE38" s="445" t="str">
        <f>IF(AE36="","",VLOOKUP(AE36,'【標準様式１】記載例シフト記号表（勤務時間帯）'!$D$6:$Z$47,23,FALSE))</f>
        <v>-</v>
      </c>
      <c r="AF38" s="445" t="str">
        <f>IF(AF36="","",VLOOKUP(AF36,'【標準様式１】記載例シフト記号表（勤務時間帯）'!$D$6:$Z$47,23,FALSE))</f>
        <v/>
      </c>
      <c r="AG38" s="445">
        <f>IF(AG36="","",VLOOKUP(AG36,'【標準様式１】記載例シフト記号表（勤務時間帯）'!$D$6:$Z$47,23,FALSE))</f>
        <v>3.9999999999999991</v>
      </c>
      <c r="AH38" s="446">
        <f>IF(AH36="","",VLOOKUP(AH36,'【標準様式１】記載例シフト記号表（勤務時間帯）'!$D$6:$Z$47,23,FALSE))</f>
        <v>6</v>
      </c>
      <c r="AI38" s="444" t="str">
        <f>IF(AI36="","",VLOOKUP(AI36,'【標準様式１】記載例シフト記号表（勤務時間帯）'!$D$6:$Z$47,23,FALSE))</f>
        <v/>
      </c>
      <c r="AJ38" s="445" t="str">
        <f>IF(AJ36="","",VLOOKUP(AJ36,'【標準様式１】記載例シフト記号表（勤務時間帯）'!$D$6:$Z$47,23,FALSE))</f>
        <v>-</v>
      </c>
      <c r="AK38" s="445" t="str">
        <f>IF(AK36="","",VLOOKUP(AK36,'【標準様式１】記載例シフト記号表（勤務時間帯）'!$D$6:$Z$47,23,FALSE))</f>
        <v>-</v>
      </c>
      <c r="AL38" s="445" t="str">
        <f>IF(AL36="","",VLOOKUP(AL36,'【標準様式１】記載例シフト記号表（勤務時間帯）'!$D$6:$Z$47,23,FALSE))</f>
        <v>-</v>
      </c>
      <c r="AM38" s="445" t="str">
        <f>IF(AM36="","",VLOOKUP(AM36,'【標準様式１】記載例シフト記号表（勤務時間帯）'!$D$6:$Z$47,23,FALSE))</f>
        <v>-</v>
      </c>
      <c r="AN38" s="445" t="str">
        <f>IF(AN36="","",VLOOKUP(AN36,'【標準様式１】記載例シフト記号表（勤務時間帯）'!$D$6:$Z$47,23,FALSE))</f>
        <v/>
      </c>
      <c r="AO38" s="446">
        <f>IF(AO36="","",VLOOKUP(AO36,'【標準様式１】記載例シフト記号表（勤務時間帯）'!$D$6:$Z$47,23,FALSE))</f>
        <v>3.9999999999999991</v>
      </c>
      <c r="AP38" s="444">
        <f>IF(AP36="","",VLOOKUP(AP36,'【標準様式１】記載例シフト記号表（勤務時間帯）'!$D$6:$Z$47,23,FALSE))</f>
        <v>6</v>
      </c>
      <c r="AQ38" s="445" t="str">
        <f>IF(AQ36="","",VLOOKUP(AQ36,'【標準様式１】記載例シフト記号表（勤務時間帯）'!$D$6:$Z$47,23,FALSE))</f>
        <v>-</v>
      </c>
      <c r="AR38" s="445" t="str">
        <f>IF(AR36="","",VLOOKUP(AR36,'【標準様式１】記載例シフト記号表（勤務時間帯）'!$D$6:$Z$47,23,FALSE))</f>
        <v>-</v>
      </c>
      <c r="AS38" s="445" t="str">
        <f>IF(AS36="","",VLOOKUP(AS36,'【標準様式１】記載例シフト記号表（勤務時間帯）'!$D$6:$Z$47,23,FALSE))</f>
        <v/>
      </c>
      <c r="AT38" s="445" t="str">
        <f>IF(AT36="","",VLOOKUP(AT36,'【標準様式１】記載例シフト記号表（勤務時間帯）'!$D$6:$Z$47,23,FALSE))</f>
        <v>-</v>
      </c>
      <c r="AU38" s="445" t="str">
        <f>IF(AU36="","",VLOOKUP(AU36,'【標準様式１】記載例シフト記号表（勤務時間帯）'!$D$6:$Z$47,23,FALSE))</f>
        <v>-</v>
      </c>
      <c r="AV38" s="446" t="str">
        <f>IF(AV36="","",VLOOKUP(AV36,'【標準様式１】記載例シフト記号表（勤務時間帯）'!$D$6:$Z$47,23,FALSE))</f>
        <v/>
      </c>
      <c r="AW38" s="444" t="str">
        <f>IF(AW36="","",VLOOKUP(AW36,'【標準様式１】記載例シフト記号表（勤務時間帯）'!$D$6:$Z$47,23,FALSE))</f>
        <v/>
      </c>
      <c r="AX38" s="445" t="str">
        <f>IF(AX36="","",VLOOKUP(AX36,'【標準様式１】記載例シフト記号表（勤務時間帯）'!$D$6:$Z$47,23,FALSE))</f>
        <v/>
      </c>
      <c r="AY38" s="445" t="str">
        <f>IF(AY36="","",VLOOKUP(AY36,'【標準様式１】記載例シフト記号表（勤務時間帯）'!$D$6:$Z$47,23,FALSE))</f>
        <v/>
      </c>
      <c r="AZ38" s="1355">
        <f>IF($BC$3="４週",SUM(U38:AV38),IF($BC$3="暦月",SUM(U38:AY38),""))</f>
        <v>40</v>
      </c>
      <c r="BA38" s="1356"/>
      <c r="BB38" s="1357">
        <f>IF($BC$3="４週",AZ38/4,IF($BC$3="暦月",(AZ38/($BC$8/7)),""))</f>
        <v>10</v>
      </c>
      <c r="BC38" s="1356"/>
      <c r="BD38" s="1349"/>
      <c r="BE38" s="1350"/>
      <c r="BF38" s="1350"/>
      <c r="BG38" s="1350"/>
      <c r="BH38" s="1351"/>
    </row>
    <row r="39" spans="2:60" ht="20.25" customHeight="1" x14ac:dyDescent="0.4">
      <c r="B39" s="447"/>
      <c r="C39" s="1298" t="s">
        <v>841</v>
      </c>
      <c r="D39" s="1299"/>
      <c r="E39" s="1300"/>
      <c r="F39" s="429"/>
      <c r="G39" s="430"/>
      <c r="H39" s="1362" t="s">
        <v>830</v>
      </c>
      <c r="I39" s="1310" t="s">
        <v>81</v>
      </c>
      <c r="J39" s="1311"/>
      <c r="K39" s="1311"/>
      <c r="L39" s="1312"/>
      <c r="M39" s="1319" t="s">
        <v>851</v>
      </c>
      <c r="N39" s="1320"/>
      <c r="O39" s="1321"/>
      <c r="P39" s="269" t="s">
        <v>833</v>
      </c>
      <c r="Q39" s="176"/>
      <c r="R39" s="176"/>
      <c r="S39" s="450"/>
      <c r="T39" s="451"/>
      <c r="U39" s="452"/>
      <c r="V39" s="453" t="s">
        <v>846</v>
      </c>
      <c r="W39" s="453" t="s">
        <v>844</v>
      </c>
      <c r="X39" s="453" t="s">
        <v>845</v>
      </c>
      <c r="Y39" s="453" t="s">
        <v>846</v>
      </c>
      <c r="Z39" s="453"/>
      <c r="AA39" s="454" t="s">
        <v>846</v>
      </c>
      <c r="AB39" s="452" t="s">
        <v>848</v>
      </c>
      <c r="AC39" s="453" t="s">
        <v>848</v>
      </c>
      <c r="AD39" s="453"/>
      <c r="AE39" s="453"/>
      <c r="AF39" s="453" t="s">
        <v>844</v>
      </c>
      <c r="AG39" s="453" t="s">
        <v>845</v>
      </c>
      <c r="AH39" s="454" t="s">
        <v>848</v>
      </c>
      <c r="AI39" s="452" t="s">
        <v>846</v>
      </c>
      <c r="AJ39" s="453"/>
      <c r="AK39" s="453" t="s">
        <v>844</v>
      </c>
      <c r="AL39" s="453" t="s">
        <v>845</v>
      </c>
      <c r="AM39" s="453"/>
      <c r="AN39" s="453" t="s">
        <v>846</v>
      </c>
      <c r="AO39" s="454" t="s">
        <v>846</v>
      </c>
      <c r="AP39" s="452" t="s">
        <v>834</v>
      </c>
      <c r="AQ39" s="453"/>
      <c r="AR39" s="453" t="s">
        <v>846</v>
      </c>
      <c r="AS39" s="453" t="s">
        <v>848</v>
      </c>
      <c r="AT39" s="453" t="s">
        <v>844</v>
      </c>
      <c r="AU39" s="453" t="s">
        <v>845</v>
      </c>
      <c r="AV39" s="454"/>
      <c r="AW39" s="452"/>
      <c r="AX39" s="453"/>
      <c r="AY39" s="453"/>
      <c r="AZ39" s="1328"/>
      <c r="BA39" s="1329"/>
      <c r="BB39" s="1342"/>
      <c r="BC39" s="1329"/>
      <c r="BD39" s="1343"/>
      <c r="BE39" s="1344"/>
      <c r="BF39" s="1344"/>
      <c r="BG39" s="1344"/>
      <c r="BH39" s="1345"/>
    </row>
    <row r="40" spans="2:60" ht="20.25" customHeight="1" x14ac:dyDescent="0.4">
      <c r="B40" s="428">
        <f>B37+1</f>
        <v>7</v>
      </c>
      <c r="C40" s="1301"/>
      <c r="D40" s="1302"/>
      <c r="E40" s="1303"/>
      <c r="F40" s="429" t="str">
        <f>C39</f>
        <v>介護従業者</v>
      </c>
      <c r="G40" s="430"/>
      <c r="H40" s="1308"/>
      <c r="I40" s="1313"/>
      <c r="J40" s="1314"/>
      <c r="K40" s="1314"/>
      <c r="L40" s="1315"/>
      <c r="M40" s="1322"/>
      <c r="N40" s="1323"/>
      <c r="O40" s="1324"/>
      <c r="P40" s="431" t="s">
        <v>835</v>
      </c>
      <c r="Q40" s="432"/>
      <c r="R40" s="432"/>
      <c r="S40" s="433"/>
      <c r="T40" s="434"/>
      <c r="U40" s="435" t="str">
        <f>IF(U39="","",VLOOKUP(U39,'【標準様式１】記載例シフト記号表（勤務時間帯）'!$D$6:$X$47,21,FALSE))</f>
        <v/>
      </c>
      <c r="V40" s="436">
        <f>IF(V39="","",VLOOKUP(V39,'【標準様式１】記載例シフト記号表（勤務時間帯）'!$D$6:$X$47,21,FALSE))</f>
        <v>7.9999999999999982</v>
      </c>
      <c r="W40" s="436">
        <f>IF(W39="","",VLOOKUP(W39,'【標準様式１】記載例シフト記号表（勤務時間帯）'!$D$6:$X$47,21,FALSE))</f>
        <v>3</v>
      </c>
      <c r="X40" s="436">
        <f>IF(X39="","",VLOOKUP(X39,'【標準様式１】記載例シフト記号表（勤務時間帯）'!$D$6:$X$47,21,FALSE))</f>
        <v>3</v>
      </c>
      <c r="Y40" s="436">
        <f>IF(Y39="","",VLOOKUP(Y39,'【標準様式１】記載例シフト記号表（勤務時間帯）'!$D$6:$X$47,21,FALSE))</f>
        <v>7.9999999999999982</v>
      </c>
      <c r="Z40" s="436" t="str">
        <f>IF(Z39="","",VLOOKUP(Z39,'【標準様式１】記載例シフト記号表（勤務時間帯）'!$D$6:$X$47,21,FALSE))</f>
        <v/>
      </c>
      <c r="AA40" s="437">
        <f>IF(AA39="","",VLOOKUP(AA39,'【標準様式１】記載例シフト記号表（勤務時間帯）'!$D$6:$X$47,21,FALSE))</f>
        <v>7.9999999999999982</v>
      </c>
      <c r="AB40" s="435">
        <f>IF(AB39="","",VLOOKUP(AB39,'【標準様式１】記載例シフト記号表（勤務時間帯）'!$D$6:$X$47,21,FALSE))</f>
        <v>8</v>
      </c>
      <c r="AC40" s="436">
        <f>IF(AC39="","",VLOOKUP(AC39,'【標準様式１】記載例シフト記号表（勤務時間帯）'!$D$6:$X$47,21,FALSE))</f>
        <v>8</v>
      </c>
      <c r="AD40" s="436" t="str">
        <f>IF(AD39="","",VLOOKUP(AD39,'【標準様式１】記載例シフト記号表（勤務時間帯）'!$D$6:$X$47,21,FALSE))</f>
        <v/>
      </c>
      <c r="AE40" s="436" t="str">
        <f>IF(AE39="","",VLOOKUP(AE39,'【標準様式１】記載例シフト記号表（勤務時間帯）'!$D$6:$X$47,21,FALSE))</f>
        <v/>
      </c>
      <c r="AF40" s="436">
        <f>IF(AF39="","",VLOOKUP(AF39,'【標準様式１】記載例シフト記号表（勤務時間帯）'!$D$6:$X$47,21,FALSE))</f>
        <v>3</v>
      </c>
      <c r="AG40" s="436">
        <f>IF(AG39="","",VLOOKUP(AG39,'【標準様式１】記載例シフト記号表（勤務時間帯）'!$D$6:$X$47,21,FALSE))</f>
        <v>3</v>
      </c>
      <c r="AH40" s="437">
        <f>IF(AH39="","",VLOOKUP(AH39,'【標準様式１】記載例シフト記号表（勤務時間帯）'!$D$6:$X$47,21,FALSE))</f>
        <v>8</v>
      </c>
      <c r="AI40" s="435">
        <f>IF(AI39="","",VLOOKUP(AI39,'【標準様式１】記載例シフト記号表（勤務時間帯）'!$D$6:$X$47,21,FALSE))</f>
        <v>7.9999999999999982</v>
      </c>
      <c r="AJ40" s="436" t="str">
        <f>IF(AJ39="","",VLOOKUP(AJ39,'【標準様式１】記載例シフト記号表（勤務時間帯）'!$D$6:$X$47,21,FALSE))</f>
        <v/>
      </c>
      <c r="AK40" s="436">
        <f>IF(AK39="","",VLOOKUP(AK39,'【標準様式１】記載例シフト記号表（勤務時間帯）'!$D$6:$X$47,21,FALSE))</f>
        <v>3</v>
      </c>
      <c r="AL40" s="436">
        <f>IF(AL39="","",VLOOKUP(AL39,'【標準様式１】記載例シフト記号表（勤務時間帯）'!$D$6:$X$47,21,FALSE))</f>
        <v>3</v>
      </c>
      <c r="AM40" s="436" t="str">
        <f>IF(AM39="","",VLOOKUP(AM39,'【標準様式１】記載例シフト記号表（勤務時間帯）'!$D$6:$X$47,21,FALSE))</f>
        <v/>
      </c>
      <c r="AN40" s="436">
        <f>IF(AN39="","",VLOOKUP(AN39,'【標準様式１】記載例シフト記号表（勤務時間帯）'!$D$6:$X$47,21,FALSE))</f>
        <v>7.9999999999999982</v>
      </c>
      <c r="AO40" s="437">
        <f>IF(AO39="","",VLOOKUP(AO39,'【標準様式１】記載例シフト記号表（勤務時間帯）'!$D$6:$X$47,21,FALSE))</f>
        <v>7.9999999999999982</v>
      </c>
      <c r="AP40" s="435">
        <f>IF(AP39="","",VLOOKUP(AP39,'【標準様式１】記載例シフト記号表（勤務時間帯）'!$D$6:$X$47,21,FALSE))</f>
        <v>8</v>
      </c>
      <c r="AQ40" s="436" t="str">
        <f>IF(AQ39="","",VLOOKUP(AQ39,'【標準様式１】記載例シフト記号表（勤務時間帯）'!$D$6:$X$47,21,FALSE))</f>
        <v/>
      </c>
      <c r="AR40" s="436">
        <f>IF(AR39="","",VLOOKUP(AR39,'【標準様式１】記載例シフト記号表（勤務時間帯）'!$D$6:$X$47,21,FALSE))</f>
        <v>7.9999999999999982</v>
      </c>
      <c r="AS40" s="436">
        <f>IF(AS39="","",VLOOKUP(AS39,'【標準様式１】記載例シフト記号表（勤務時間帯）'!$D$6:$X$47,21,FALSE))</f>
        <v>8</v>
      </c>
      <c r="AT40" s="436">
        <f>IF(AT39="","",VLOOKUP(AT39,'【標準様式１】記載例シフト記号表（勤務時間帯）'!$D$6:$X$47,21,FALSE))</f>
        <v>3</v>
      </c>
      <c r="AU40" s="436">
        <f>IF(AU39="","",VLOOKUP(AU39,'【標準様式１】記載例シフト記号表（勤務時間帯）'!$D$6:$X$47,21,FALSE))</f>
        <v>3</v>
      </c>
      <c r="AV40" s="437" t="str">
        <f>IF(AV39="","",VLOOKUP(AV39,'【標準様式１】記載例シフト記号表（勤務時間帯）'!$D$6:$X$47,21,FALSE))</f>
        <v/>
      </c>
      <c r="AW40" s="435" t="str">
        <f>IF(AW39="","",VLOOKUP(AW39,'【標準様式１】記載例シフト記号表（勤務時間帯）'!$D$6:$X$47,21,FALSE))</f>
        <v/>
      </c>
      <c r="AX40" s="436" t="str">
        <f>IF(AX39="","",VLOOKUP(AX39,'【標準様式１】記載例シフト記号表（勤務時間帯）'!$D$6:$X$47,21,FALSE))</f>
        <v/>
      </c>
      <c r="AY40" s="436" t="str">
        <f>IF(AY39="","",VLOOKUP(AY39,'【標準様式１】記載例シフト記号表（勤務時間帯）'!$D$6:$X$47,21,FALSE))</f>
        <v/>
      </c>
      <c r="AZ40" s="1352">
        <f>IF($BC$3="４週",SUM(U40:AV40),IF($BC$3="暦月",SUM(U40:AY40),""))</f>
        <v>119.99999999999999</v>
      </c>
      <c r="BA40" s="1353"/>
      <c r="BB40" s="1354">
        <f>IF($BC$3="４週",AZ40/4,IF($BC$3="暦月",(AZ40/($BC$8/7)),""))</f>
        <v>29.999999999999996</v>
      </c>
      <c r="BC40" s="1353"/>
      <c r="BD40" s="1346"/>
      <c r="BE40" s="1347"/>
      <c r="BF40" s="1347"/>
      <c r="BG40" s="1347"/>
      <c r="BH40" s="1348"/>
    </row>
    <row r="41" spans="2:60" ht="20.25" customHeight="1" x14ac:dyDescent="0.4">
      <c r="B41" s="438"/>
      <c r="C41" s="1304"/>
      <c r="D41" s="1305"/>
      <c r="E41" s="1306"/>
      <c r="F41" s="439"/>
      <c r="G41" s="440" t="str">
        <f>C39</f>
        <v>介護従業者</v>
      </c>
      <c r="H41" s="1309"/>
      <c r="I41" s="1316"/>
      <c r="J41" s="1317"/>
      <c r="K41" s="1317"/>
      <c r="L41" s="1318"/>
      <c r="M41" s="1325"/>
      <c r="N41" s="1326"/>
      <c r="O41" s="1327"/>
      <c r="P41" s="441" t="s">
        <v>836</v>
      </c>
      <c r="Q41" s="455"/>
      <c r="R41" s="455"/>
      <c r="S41" s="456"/>
      <c r="T41" s="457"/>
      <c r="U41" s="444" t="str">
        <f>IF(U39="","",VLOOKUP(U39,'【標準様式１】記載例シフト記号表（勤務時間帯）'!$D$6:$Z$47,23,FALSE))</f>
        <v/>
      </c>
      <c r="V41" s="445" t="str">
        <f>IF(V39="","",VLOOKUP(V39,'【標準様式１】記載例シフト記号表（勤務時間帯）'!$D$6:$Z$47,23,FALSE))</f>
        <v>-</v>
      </c>
      <c r="W41" s="445">
        <f>IF(W39="","",VLOOKUP(W39,'【標準様式１】記載例シフト記号表（勤務時間帯）'!$D$6:$Z$47,23,FALSE))</f>
        <v>3.9999999999999991</v>
      </c>
      <c r="X41" s="445">
        <f>IF(X39="","",VLOOKUP(X39,'【標準様式１】記載例シフト記号表（勤務時間帯）'!$D$6:$Z$47,23,FALSE))</f>
        <v>6</v>
      </c>
      <c r="Y41" s="445" t="str">
        <f>IF(Y39="","",VLOOKUP(Y39,'【標準様式１】記載例シフト記号表（勤務時間帯）'!$D$6:$Z$47,23,FALSE))</f>
        <v>-</v>
      </c>
      <c r="Z41" s="445" t="str">
        <f>IF(Z39="","",VLOOKUP(Z39,'【標準様式１】記載例シフト記号表（勤務時間帯）'!$D$6:$Z$47,23,FALSE))</f>
        <v/>
      </c>
      <c r="AA41" s="446" t="str">
        <f>IF(AA39="","",VLOOKUP(AA39,'【標準様式１】記載例シフト記号表（勤務時間帯）'!$D$6:$Z$47,23,FALSE))</f>
        <v>-</v>
      </c>
      <c r="AB41" s="444" t="str">
        <f>IF(AB39="","",VLOOKUP(AB39,'【標準様式１】記載例シフト記号表（勤務時間帯）'!$D$6:$Z$47,23,FALSE))</f>
        <v>-</v>
      </c>
      <c r="AC41" s="445" t="str">
        <f>IF(AC39="","",VLOOKUP(AC39,'【標準様式１】記載例シフト記号表（勤務時間帯）'!$D$6:$Z$47,23,FALSE))</f>
        <v>-</v>
      </c>
      <c r="AD41" s="445" t="str">
        <f>IF(AD39="","",VLOOKUP(AD39,'【標準様式１】記載例シフト記号表（勤務時間帯）'!$D$6:$Z$47,23,FALSE))</f>
        <v/>
      </c>
      <c r="AE41" s="445" t="str">
        <f>IF(AE39="","",VLOOKUP(AE39,'【標準様式１】記載例シフト記号表（勤務時間帯）'!$D$6:$Z$47,23,FALSE))</f>
        <v/>
      </c>
      <c r="AF41" s="445">
        <f>IF(AF39="","",VLOOKUP(AF39,'【標準様式１】記載例シフト記号表（勤務時間帯）'!$D$6:$Z$47,23,FALSE))</f>
        <v>3.9999999999999991</v>
      </c>
      <c r="AG41" s="445">
        <f>IF(AG39="","",VLOOKUP(AG39,'【標準様式１】記載例シフト記号表（勤務時間帯）'!$D$6:$Z$47,23,FALSE))</f>
        <v>6</v>
      </c>
      <c r="AH41" s="446" t="str">
        <f>IF(AH39="","",VLOOKUP(AH39,'【標準様式１】記載例シフト記号表（勤務時間帯）'!$D$6:$Z$47,23,FALSE))</f>
        <v>-</v>
      </c>
      <c r="AI41" s="444" t="str">
        <f>IF(AI39="","",VLOOKUP(AI39,'【標準様式１】記載例シフト記号表（勤務時間帯）'!$D$6:$Z$47,23,FALSE))</f>
        <v>-</v>
      </c>
      <c r="AJ41" s="445" t="str">
        <f>IF(AJ39="","",VLOOKUP(AJ39,'【標準様式１】記載例シフト記号表（勤務時間帯）'!$D$6:$Z$47,23,FALSE))</f>
        <v/>
      </c>
      <c r="AK41" s="445">
        <f>IF(AK39="","",VLOOKUP(AK39,'【標準様式１】記載例シフト記号表（勤務時間帯）'!$D$6:$Z$47,23,FALSE))</f>
        <v>3.9999999999999991</v>
      </c>
      <c r="AL41" s="445">
        <f>IF(AL39="","",VLOOKUP(AL39,'【標準様式１】記載例シフト記号表（勤務時間帯）'!$D$6:$Z$47,23,FALSE))</f>
        <v>6</v>
      </c>
      <c r="AM41" s="445" t="str">
        <f>IF(AM39="","",VLOOKUP(AM39,'【標準様式１】記載例シフト記号表（勤務時間帯）'!$D$6:$Z$47,23,FALSE))</f>
        <v/>
      </c>
      <c r="AN41" s="445" t="str">
        <f>IF(AN39="","",VLOOKUP(AN39,'【標準様式１】記載例シフト記号表（勤務時間帯）'!$D$6:$Z$47,23,FALSE))</f>
        <v>-</v>
      </c>
      <c r="AO41" s="446" t="str">
        <f>IF(AO39="","",VLOOKUP(AO39,'【標準様式１】記載例シフト記号表（勤務時間帯）'!$D$6:$Z$47,23,FALSE))</f>
        <v>-</v>
      </c>
      <c r="AP41" s="444" t="str">
        <f>IF(AP39="","",VLOOKUP(AP39,'【標準様式１】記載例シフト記号表（勤務時間帯）'!$D$6:$Z$47,23,FALSE))</f>
        <v>-</v>
      </c>
      <c r="AQ41" s="445" t="str">
        <f>IF(AQ39="","",VLOOKUP(AQ39,'【標準様式１】記載例シフト記号表（勤務時間帯）'!$D$6:$Z$47,23,FALSE))</f>
        <v/>
      </c>
      <c r="AR41" s="445" t="str">
        <f>IF(AR39="","",VLOOKUP(AR39,'【標準様式１】記載例シフト記号表（勤務時間帯）'!$D$6:$Z$47,23,FALSE))</f>
        <v>-</v>
      </c>
      <c r="AS41" s="445" t="str">
        <f>IF(AS39="","",VLOOKUP(AS39,'【標準様式１】記載例シフト記号表（勤務時間帯）'!$D$6:$Z$47,23,FALSE))</f>
        <v>-</v>
      </c>
      <c r="AT41" s="445">
        <f>IF(AT39="","",VLOOKUP(AT39,'【標準様式１】記載例シフト記号表（勤務時間帯）'!$D$6:$Z$47,23,FALSE))</f>
        <v>3.9999999999999991</v>
      </c>
      <c r="AU41" s="445">
        <f>IF(AU39="","",VLOOKUP(AU39,'【標準様式１】記載例シフト記号表（勤務時間帯）'!$D$6:$Z$47,23,FALSE))</f>
        <v>6</v>
      </c>
      <c r="AV41" s="446" t="str">
        <f>IF(AV39="","",VLOOKUP(AV39,'【標準様式１】記載例シフト記号表（勤務時間帯）'!$D$6:$Z$47,23,FALSE))</f>
        <v/>
      </c>
      <c r="AW41" s="444" t="str">
        <f>IF(AW39="","",VLOOKUP(AW39,'【標準様式１】記載例シフト記号表（勤務時間帯）'!$D$6:$Z$47,23,FALSE))</f>
        <v/>
      </c>
      <c r="AX41" s="445" t="str">
        <f>IF(AX39="","",VLOOKUP(AX39,'【標準様式１】記載例シフト記号表（勤務時間帯）'!$D$6:$Z$47,23,FALSE))</f>
        <v/>
      </c>
      <c r="AY41" s="445" t="str">
        <f>IF(AY39="","",VLOOKUP(AY39,'【標準様式１】記載例シフト記号表（勤務時間帯）'!$D$6:$Z$47,23,FALSE))</f>
        <v/>
      </c>
      <c r="AZ41" s="1355">
        <f>IF($BC$3="４週",SUM(U41:AV41),IF($BC$3="暦月",SUM(U41:AY41),""))</f>
        <v>40</v>
      </c>
      <c r="BA41" s="1356"/>
      <c r="BB41" s="1357">
        <f>IF($BC$3="４週",AZ41/4,IF($BC$3="暦月",(AZ41/($BC$8/7)),""))</f>
        <v>10</v>
      </c>
      <c r="BC41" s="1356"/>
      <c r="BD41" s="1349"/>
      <c r="BE41" s="1350"/>
      <c r="BF41" s="1350"/>
      <c r="BG41" s="1350"/>
      <c r="BH41" s="1351"/>
    </row>
    <row r="42" spans="2:60" ht="20.25" customHeight="1" x14ac:dyDescent="0.4">
      <c r="B42" s="447"/>
      <c r="C42" s="1298" t="s">
        <v>841</v>
      </c>
      <c r="D42" s="1299"/>
      <c r="E42" s="1300"/>
      <c r="F42" s="429"/>
      <c r="G42" s="430"/>
      <c r="H42" s="1362" t="s">
        <v>830</v>
      </c>
      <c r="I42" s="1310" t="s">
        <v>852</v>
      </c>
      <c r="J42" s="1311"/>
      <c r="K42" s="1311"/>
      <c r="L42" s="1312"/>
      <c r="M42" s="1319" t="s">
        <v>853</v>
      </c>
      <c r="N42" s="1320"/>
      <c r="O42" s="1321"/>
      <c r="P42" s="269" t="s">
        <v>833</v>
      </c>
      <c r="Q42" s="176"/>
      <c r="R42" s="176"/>
      <c r="S42" s="450"/>
      <c r="T42" s="451"/>
      <c r="U42" s="452" t="s">
        <v>846</v>
      </c>
      <c r="V42" s="453"/>
      <c r="W42" s="453" t="s">
        <v>848</v>
      </c>
      <c r="X42" s="453" t="s">
        <v>844</v>
      </c>
      <c r="Y42" s="453" t="s">
        <v>845</v>
      </c>
      <c r="Z42" s="453" t="s">
        <v>846</v>
      </c>
      <c r="AA42" s="454"/>
      <c r="AB42" s="452" t="s">
        <v>846</v>
      </c>
      <c r="AC42" s="453"/>
      <c r="AD42" s="453" t="s">
        <v>834</v>
      </c>
      <c r="AE42" s="453" t="s">
        <v>844</v>
      </c>
      <c r="AF42" s="453" t="s">
        <v>845</v>
      </c>
      <c r="AG42" s="453"/>
      <c r="AH42" s="454" t="s">
        <v>846</v>
      </c>
      <c r="AI42" s="452" t="s">
        <v>844</v>
      </c>
      <c r="AJ42" s="453" t="s">
        <v>845</v>
      </c>
      <c r="AK42" s="453"/>
      <c r="AL42" s="453" t="s">
        <v>846</v>
      </c>
      <c r="AM42" s="453" t="s">
        <v>846</v>
      </c>
      <c r="AN42" s="453" t="s">
        <v>848</v>
      </c>
      <c r="AO42" s="454"/>
      <c r="AP42" s="452" t="s">
        <v>844</v>
      </c>
      <c r="AQ42" s="453" t="s">
        <v>845</v>
      </c>
      <c r="AR42" s="453"/>
      <c r="AS42" s="453" t="s">
        <v>846</v>
      </c>
      <c r="AT42" s="453"/>
      <c r="AU42" s="453" t="s">
        <v>844</v>
      </c>
      <c r="AV42" s="454" t="s">
        <v>845</v>
      </c>
      <c r="AW42" s="452"/>
      <c r="AX42" s="453"/>
      <c r="AY42" s="453"/>
      <c r="AZ42" s="1328"/>
      <c r="BA42" s="1329"/>
      <c r="BB42" s="1342"/>
      <c r="BC42" s="1329"/>
      <c r="BD42" s="1343"/>
      <c r="BE42" s="1344"/>
      <c r="BF42" s="1344"/>
      <c r="BG42" s="1344"/>
      <c r="BH42" s="1345"/>
    </row>
    <row r="43" spans="2:60" ht="20.25" customHeight="1" x14ac:dyDescent="0.4">
      <c r="B43" s="428">
        <f>B40+1</f>
        <v>8</v>
      </c>
      <c r="C43" s="1301"/>
      <c r="D43" s="1302"/>
      <c r="E43" s="1303"/>
      <c r="F43" s="429" t="str">
        <f>C42</f>
        <v>介護従業者</v>
      </c>
      <c r="G43" s="430"/>
      <c r="H43" s="1308"/>
      <c r="I43" s="1313"/>
      <c r="J43" s="1314"/>
      <c r="K43" s="1314"/>
      <c r="L43" s="1315"/>
      <c r="M43" s="1322"/>
      <c r="N43" s="1323"/>
      <c r="O43" s="1324"/>
      <c r="P43" s="431" t="s">
        <v>835</v>
      </c>
      <c r="Q43" s="432"/>
      <c r="R43" s="432"/>
      <c r="S43" s="433"/>
      <c r="T43" s="434"/>
      <c r="U43" s="435">
        <f>IF(U42="","",VLOOKUP(U42,'【標準様式１】記載例シフト記号表（勤務時間帯）'!$D$6:$X$47,21,FALSE))</f>
        <v>7.9999999999999982</v>
      </c>
      <c r="V43" s="436" t="str">
        <f>IF(V42="","",VLOOKUP(V42,'【標準様式１】記載例シフト記号表（勤務時間帯）'!$D$6:$X$47,21,FALSE))</f>
        <v/>
      </c>
      <c r="W43" s="436">
        <f>IF(W42="","",VLOOKUP(W42,'【標準様式１】記載例シフト記号表（勤務時間帯）'!$D$6:$X$47,21,FALSE))</f>
        <v>8</v>
      </c>
      <c r="X43" s="436">
        <f>IF(X42="","",VLOOKUP(X42,'【標準様式１】記載例シフト記号表（勤務時間帯）'!$D$6:$X$47,21,FALSE))</f>
        <v>3</v>
      </c>
      <c r="Y43" s="436">
        <f>IF(Y42="","",VLOOKUP(Y42,'【標準様式１】記載例シフト記号表（勤務時間帯）'!$D$6:$X$47,21,FALSE))</f>
        <v>3</v>
      </c>
      <c r="Z43" s="436">
        <f>IF(Z42="","",VLOOKUP(Z42,'【標準様式１】記載例シフト記号表（勤務時間帯）'!$D$6:$X$47,21,FALSE))</f>
        <v>7.9999999999999982</v>
      </c>
      <c r="AA43" s="437" t="str">
        <f>IF(AA42="","",VLOOKUP(AA42,'【標準様式１】記載例シフト記号表（勤務時間帯）'!$D$6:$X$47,21,FALSE))</f>
        <v/>
      </c>
      <c r="AB43" s="435">
        <f>IF(AB42="","",VLOOKUP(AB42,'【標準様式１】記載例シフト記号表（勤務時間帯）'!$D$6:$X$47,21,FALSE))</f>
        <v>7.9999999999999982</v>
      </c>
      <c r="AC43" s="436" t="str">
        <f>IF(AC42="","",VLOOKUP(AC42,'【標準様式１】記載例シフト記号表（勤務時間帯）'!$D$6:$X$47,21,FALSE))</f>
        <v/>
      </c>
      <c r="AD43" s="436">
        <f>IF(AD42="","",VLOOKUP(AD42,'【標準様式１】記載例シフト記号表（勤務時間帯）'!$D$6:$X$47,21,FALSE))</f>
        <v>8</v>
      </c>
      <c r="AE43" s="436">
        <f>IF(AE42="","",VLOOKUP(AE42,'【標準様式１】記載例シフト記号表（勤務時間帯）'!$D$6:$X$47,21,FALSE))</f>
        <v>3</v>
      </c>
      <c r="AF43" s="436">
        <f>IF(AF42="","",VLOOKUP(AF42,'【標準様式１】記載例シフト記号表（勤務時間帯）'!$D$6:$X$47,21,FALSE))</f>
        <v>3</v>
      </c>
      <c r="AG43" s="436" t="str">
        <f>IF(AG42="","",VLOOKUP(AG42,'【標準様式１】記載例シフト記号表（勤務時間帯）'!$D$6:$X$47,21,FALSE))</f>
        <v/>
      </c>
      <c r="AH43" s="437">
        <f>IF(AH42="","",VLOOKUP(AH42,'【標準様式１】記載例シフト記号表（勤務時間帯）'!$D$6:$X$47,21,FALSE))</f>
        <v>7.9999999999999982</v>
      </c>
      <c r="AI43" s="435">
        <f>IF(AI42="","",VLOOKUP(AI42,'【標準様式１】記載例シフト記号表（勤務時間帯）'!$D$6:$X$47,21,FALSE))</f>
        <v>3</v>
      </c>
      <c r="AJ43" s="436">
        <f>IF(AJ42="","",VLOOKUP(AJ42,'【標準様式１】記載例シフト記号表（勤務時間帯）'!$D$6:$X$47,21,FALSE))</f>
        <v>3</v>
      </c>
      <c r="AK43" s="436" t="str">
        <f>IF(AK42="","",VLOOKUP(AK42,'【標準様式１】記載例シフト記号表（勤務時間帯）'!$D$6:$X$47,21,FALSE))</f>
        <v/>
      </c>
      <c r="AL43" s="436">
        <f>IF(AL42="","",VLOOKUP(AL42,'【標準様式１】記載例シフト記号表（勤務時間帯）'!$D$6:$X$47,21,FALSE))</f>
        <v>7.9999999999999982</v>
      </c>
      <c r="AM43" s="436">
        <f>IF(AM42="","",VLOOKUP(AM42,'【標準様式１】記載例シフト記号表（勤務時間帯）'!$D$6:$X$47,21,FALSE))</f>
        <v>7.9999999999999982</v>
      </c>
      <c r="AN43" s="436">
        <f>IF(AN42="","",VLOOKUP(AN42,'【標準様式１】記載例シフト記号表（勤務時間帯）'!$D$6:$X$47,21,FALSE))</f>
        <v>8</v>
      </c>
      <c r="AO43" s="437" t="str">
        <f>IF(AO42="","",VLOOKUP(AO42,'【標準様式１】記載例シフト記号表（勤務時間帯）'!$D$6:$X$47,21,FALSE))</f>
        <v/>
      </c>
      <c r="AP43" s="435">
        <f>IF(AP42="","",VLOOKUP(AP42,'【標準様式１】記載例シフト記号表（勤務時間帯）'!$D$6:$X$47,21,FALSE))</f>
        <v>3</v>
      </c>
      <c r="AQ43" s="436">
        <f>IF(AQ42="","",VLOOKUP(AQ42,'【標準様式１】記載例シフト記号表（勤務時間帯）'!$D$6:$X$47,21,FALSE))</f>
        <v>3</v>
      </c>
      <c r="AR43" s="436" t="str">
        <f>IF(AR42="","",VLOOKUP(AR42,'【標準様式１】記載例シフト記号表（勤務時間帯）'!$D$6:$X$47,21,FALSE))</f>
        <v/>
      </c>
      <c r="AS43" s="436">
        <f>IF(AS42="","",VLOOKUP(AS42,'【標準様式１】記載例シフト記号表（勤務時間帯）'!$D$6:$X$47,21,FALSE))</f>
        <v>7.9999999999999982</v>
      </c>
      <c r="AT43" s="436" t="str">
        <f>IF(AT42="","",VLOOKUP(AT42,'【標準様式１】記載例シフト記号表（勤務時間帯）'!$D$6:$X$47,21,FALSE))</f>
        <v/>
      </c>
      <c r="AU43" s="436">
        <f>IF(AU42="","",VLOOKUP(AU42,'【標準様式１】記載例シフト記号表（勤務時間帯）'!$D$6:$X$47,21,FALSE))</f>
        <v>3</v>
      </c>
      <c r="AV43" s="437">
        <f>IF(AV42="","",VLOOKUP(AV42,'【標準様式１】記載例シフト記号表（勤務時間帯）'!$D$6:$X$47,21,FALSE))</f>
        <v>3</v>
      </c>
      <c r="AW43" s="435" t="str">
        <f>IF(AW42="","",VLOOKUP(AW42,'【標準様式１】記載例シフト記号表（勤務時間帯）'!$D$6:$X$47,21,FALSE))</f>
        <v/>
      </c>
      <c r="AX43" s="436" t="str">
        <f>IF(AX42="","",VLOOKUP(AX42,'【標準様式１】記載例シフト記号表（勤務時間帯）'!$D$6:$X$47,21,FALSE))</f>
        <v/>
      </c>
      <c r="AY43" s="436" t="str">
        <f>IF(AY42="","",VLOOKUP(AY42,'【標準様式１】記載例シフト記号表（勤務時間帯）'!$D$6:$X$47,21,FALSE))</f>
        <v/>
      </c>
      <c r="AZ43" s="1352">
        <f>IF($BC$3="４週",SUM(U43:AV43),IF($BC$3="暦月",SUM(U43:AY43),""))</f>
        <v>110</v>
      </c>
      <c r="BA43" s="1353"/>
      <c r="BB43" s="1354">
        <f>IF($BC$3="４週",AZ43/4,IF($BC$3="暦月",(AZ43/($BC$8/7)),""))</f>
        <v>27.5</v>
      </c>
      <c r="BC43" s="1353"/>
      <c r="BD43" s="1346"/>
      <c r="BE43" s="1347"/>
      <c r="BF43" s="1347"/>
      <c r="BG43" s="1347"/>
      <c r="BH43" s="1348"/>
    </row>
    <row r="44" spans="2:60" ht="20.25" customHeight="1" x14ac:dyDescent="0.4">
      <c r="B44" s="438"/>
      <c r="C44" s="1304"/>
      <c r="D44" s="1305"/>
      <c r="E44" s="1306"/>
      <c r="F44" s="439"/>
      <c r="G44" s="440" t="str">
        <f>C42</f>
        <v>介護従業者</v>
      </c>
      <c r="H44" s="1309"/>
      <c r="I44" s="1316"/>
      <c r="J44" s="1317"/>
      <c r="K44" s="1317"/>
      <c r="L44" s="1318"/>
      <c r="M44" s="1325"/>
      <c r="N44" s="1326"/>
      <c r="O44" s="1327"/>
      <c r="P44" s="441" t="s">
        <v>836</v>
      </c>
      <c r="Q44" s="458"/>
      <c r="R44" s="458"/>
      <c r="S44" s="442"/>
      <c r="T44" s="443"/>
      <c r="U44" s="444" t="str">
        <f>IF(U42="","",VLOOKUP(U42,'【標準様式１】記載例シフト記号表（勤務時間帯）'!$D$6:$Z$47,23,FALSE))</f>
        <v>-</v>
      </c>
      <c r="V44" s="445" t="str">
        <f>IF(V42="","",VLOOKUP(V42,'【標準様式１】記載例シフト記号表（勤務時間帯）'!$D$6:$Z$47,23,FALSE))</f>
        <v/>
      </c>
      <c r="W44" s="445" t="str">
        <f>IF(W42="","",VLOOKUP(W42,'【標準様式１】記載例シフト記号表（勤務時間帯）'!$D$6:$Z$47,23,FALSE))</f>
        <v>-</v>
      </c>
      <c r="X44" s="445">
        <f>IF(X42="","",VLOOKUP(X42,'【標準様式１】記載例シフト記号表（勤務時間帯）'!$D$6:$Z$47,23,FALSE))</f>
        <v>3.9999999999999991</v>
      </c>
      <c r="Y44" s="445">
        <f>IF(Y42="","",VLOOKUP(Y42,'【標準様式１】記載例シフト記号表（勤務時間帯）'!$D$6:$Z$47,23,FALSE))</f>
        <v>6</v>
      </c>
      <c r="Z44" s="445" t="str">
        <f>IF(Z42="","",VLOOKUP(Z42,'【標準様式１】記載例シフト記号表（勤務時間帯）'!$D$6:$Z$47,23,FALSE))</f>
        <v>-</v>
      </c>
      <c r="AA44" s="446" t="str">
        <f>IF(AA42="","",VLOOKUP(AA42,'【標準様式１】記載例シフト記号表（勤務時間帯）'!$D$6:$Z$47,23,FALSE))</f>
        <v/>
      </c>
      <c r="AB44" s="444" t="str">
        <f>IF(AB42="","",VLOOKUP(AB42,'【標準様式１】記載例シフト記号表（勤務時間帯）'!$D$6:$Z$47,23,FALSE))</f>
        <v>-</v>
      </c>
      <c r="AC44" s="445" t="str">
        <f>IF(AC42="","",VLOOKUP(AC42,'【標準様式１】記載例シフト記号表（勤務時間帯）'!$D$6:$Z$47,23,FALSE))</f>
        <v/>
      </c>
      <c r="AD44" s="445" t="str">
        <f>IF(AD42="","",VLOOKUP(AD42,'【標準様式１】記載例シフト記号表（勤務時間帯）'!$D$6:$Z$47,23,FALSE))</f>
        <v>-</v>
      </c>
      <c r="AE44" s="445">
        <f>IF(AE42="","",VLOOKUP(AE42,'【標準様式１】記載例シフト記号表（勤務時間帯）'!$D$6:$Z$47,23,FALSE))</f>
        <v>3.9999999999999991</v>
      </c>
      <c r="AF44" s="445">
        <f>IF(AF42="","",VLOOKUP(AF42,'【標準様式１】記載例シフト記号表（勤務時間帯）'!$D$6:$Z$47,23,FALSE))</f>
        <v>6</v>
      </c>
      <c r="AG44" s="445" t="str">
        <f>IF(AG42="","",VLOOKUP(AG42,'【標準様式１】記載例シフト記号表（勤務時間帯）'!$D$6:$Z$47,23,FALSE))</f>
        <v/>
      </c>
      <c r="AH44" s="446" t="str">
        <f>IF(AH42="","",VLOOKUP(AH42,'【標準様式１】記載例シフト記号表（勤務時間帯）'!$D$6:$Z$47,23,FALSE))</f>
        <v>-</v>
      </c>
      <c r="AI44" s="444">
        <f>IF(AI42="","",VLOOKUP(AI42,'【標準様式１】記載例シフト記号表（勤務時間帯）'!$D$6:$Z$47,23,FALSE))</f>
        <v>3.9999999999999991</v>
      </c>
      <c r="AJ44" s="445">
        <f>IF(AJ42="","",VLOOKUP(AJ42,'【標準様式１】記載例シフト記号表（勤務時間帯）'!$D$6:$Z$47,23,FALSE))</f>
        <v>6</v>
      </c>
      <c r="AK44" s="445" t="str">
        <f>IF(AK42="","",VLOOKUP(AK42,'【標準様式１】記載例シフト記号表（勤務時間帯）'!$D$6:$Z$47,23,FALSE))</f>
        <v/>
      </c>
      <c r="AL44" s="445" t="str">
        <f>IF(AL42="","",VLOOKUP(AL42,'【標準様式１】記載例シフト記号表（勤務時間帯）'!$D$6:$Z$47,23,FALSE))</f>
        <v>-</v>
      </c>
      <c r="AM44" s="445" t="str">
        <f>IF(AM42="","",VLOOKUP(AM42,'【標準様式１】記載例シフト記号表（勤務時間帯）'!$D$6:$Z$47,23,FALSE))</f>
        <v>-</v>
      </c>
      <c r="AN44" s="445" t="str">
        <f>IF(AN42="","",VLOOKUP(AN42,'【標準様式１】記載例シフト記号表（勤務時間帯）'!$D$6:$Z$47,23,FALSE))</f>
        <v>-</v>
      </c>
      <c r="AO44" s="446" t="str">
        <f>IF(AO42="","",VLOOKUP(AO42,'【標準様式１】記載例シフト記号表（勤務時間帯）'!$D$6:$Z$47,23,FALSE))</f>
        <v/>
      </c>
      <c r="AP44" s="444">
        <f>IF(AP42="","",VLOOKUP(AP42,'【標準様式１】記載例シフト記号表（勤務時間帯）'!$D$6:$Z$47,23,FALSE))</f>
        <v>3.9999999999999991</v>
      </c>
      <c r="AQ44" s="445">
        <f>IF(AQ42="","",VLOOKUP(AQ42,'【標準様式１】記載例シフト記号表（勤務時間帯）'!$D$6:$Z$47,23,FALSE))</f>
        <v>6</v>
      </c>
      <c r="AR44" s="445" t="str">
        <f>IF(AR42="","",VLOOKUP(AR42,'【標準様式１】記載例シフト記号表（勤務時間帯）'!$D$6:$Z$47,23,FALSE))</f>
        <v/>
      </c>
      <c r="AS44" s="445" t="str">
        <f>IF(AS42="","",VLOOKUP(AS42,'【標準様式１】記載例シフト記号表（勤務時間帯）'!$D$6:$Z$47,23,FALSE))</f>
        <v>-</v>
      </c>
      <c r="AT44" s="445" t="str">
        <f>IF(AT42="","",VLOOKUP(AT42,'【標準様式１】記載例シフト記号表（勤務時間帯）'!$D$6:$Z$47,23,FALSE))</f>
        <v/>
      </c>
      <c r="AU44" s="445">
        <f>IF(AU42="","",VLOOKUP(AU42,'【標準様式１】記載例シフト記号表（勤務時間帯）'!$D$6:$Z$47,23,FALSE))</f>
        <v>3.9999999999999991</v>
      </c>
      <c r="AV44" s="446">
        <f>IF(AV42="","",VLOOKUP(AV42,'【標準様式１】記載例シフト記号表（勤務時間帯）'!$D$6:$Z$47,23,FALSE))</f>
        <v>6</v>
      </c>
      <c r="AW44" s="444" t="str">
        <f>IF(AW42="","",VLOOKUP(AW42,'【標準様式１】記載例シフト記号表（勤務時間帯）'!$D$6:$Z$47,23,FALSE))</f>
        <v/>
      </c>
      <c r="AX44" s="445" t="str">
        <f>IF(AX42="","",VLOOKUP(AX42,'【標準様式１】記載例シフト記号表（勤務時間帯）'!$D$6:$Z$47,23,FALSE))</f>
        <v/>
      </c>
      <c r="AY44" s="445" t="str">
        <f>IF(AY42="","",VLOOKUP(AY42,'【標準様式１】記載例シフト記号表（勤務時間帯）'!$D$6:$Z$47,23,FALSE))</f>
        <v/>
      </c>
      <c r="AZ44" s="1355">
        <f>IF($BC$3="４週",SUM(U44:AV44),IF($BC$3="暦月",SUM(U44:AY44),""))</f>
        <v>50</v>
      </c>
      <c r="BA44" s="1356"/>
      <c r="BB44" s="1357">
        <f>IF($BC$3="４週",AZ44/4,IF($BC$3="暦月",(AZ44/($BC$8/7)),""))</f>
        <v>12.5</v>
      </c>
      <c r="BC44" s="1356"/>
      <c r="BD44" s="1349"/>
      <c r="BE44" s="1350"/>
      <c r="BF44" s="1350"/>
      <c r="BG44" s="1350"/>
      <c r="BH44" s="1351"/>
    </row>
    <row r="45" spans="2:60" ht="20.25" customHeight="1" x14ac:dyDescent="0.4">
      <c r="B45" s="447"/>
      <c r="C45" s="1298" t="s">
        <v>841</v>
      </c>
      <c r="D45" s="1299"/>
      <c r="E45" s="1300"/>
      <c r="F45" s="429"/>
      <c r="G45" s="430"/>
      <c r="H45" s="1362" t="s">
        <v>830</v>
      </c>
      <c r="I45" s="1310" t="s">
        <v>842</v>
      </c>
      <c r="J45" s="1311"/>
      <c r="K45" s="1311"/>
      <c r="L45" s="1312"/>
      <c r="M45" s="1319" t="s">
        <v>854</v>
      </c>
      <c r="N45" s="1320"/>
      <c r="O45" s="1321"/>
      <c r="P45" s="269" t="s">
        <v>833</v>
      </c>
      <c r="Q45" s="176"/>
      <c r="R45" s="176"/>
      <c r="S45" s="450"/>
      <c r="T45" s="451"/>
      <c r="U45" s="452" t="s">
        <v>845</v>
      </c>
      <c r="V45" s="453" t="s">
        <v>834</v>
      </c>
      <c r="W45" s="453" t="s">
        <v>834</v>
      </c>
      <c r="X45" s="453"/>
      <c r="Y45" s="453"/>
      <c r="Z45" s="453" t="s">
        <v>848</v>
      </c>
      <c r="AA45" s="454" t="s">
        <v>844</v>
      </c>
      <c r="AB45" s="452" t="s">
        <v>845</v>
      </c>
      <c r="AC45" s="453"/>
      <c r="AD45" s="453"/>
      <c r="AE45" s="453" t="s">
        <v>846</v>
      </c>
      <c r="AF45" s="453" t="s">
        <v>834</v>
      </c>
      <c r="AG45" s="453" t="s">
        <v>834</v>
      </c>
      <c r="AH45" s="454" t="s">
        <v>844</v>
      </c>
      <c r="AI45" s="452" t="s">
        <v>845</v>
      </c>
      <c r="AJ45" s="453" t="s">
        <v>834</v>
      </c>
      <c r="AK45" s="453"/>
      <c r="AL45" s="453" t="s">
        <v>848</v>
      </c>
      <c r="AM45" s="453" t="s">
        <v>844</v>
      </c>
      <c r="AN45" s="453" t="s">
        <v>845</v>
      </c>
      <c r="AO45" s="454"/>
      <c r="AP45" s="452"/>
      <c r="AQ45" s="453" t="s">
        <v>844</v>
      </c>
      <c r="AR45" s="453" t="s">
        <v>845</v>
      </c>
      <c r="AS45" s="453"/>
      <c r="AT45" s="453" t="s">
        <v>846</v>
      </c>
      <c r="AU45" s="453" t="s">
        <v>848</v>
      </c>
      <c r="AV45" s="454" t="s">
        <v>844</v>
      </c>
      <c r="AW45" s="452"/>
      <c r="AX45" s="453"/>
      <c r="AY45" s="453"/>
      <c r="AZ45" s="1328"/>
      <c r="BA45" s="1329"/>
      <c r="BB45" s="1342"/>
      <c r="BC45" s="1329"/>
      <c r="BD45" s="1343"/>
      <c r="BE45" s="1344"/>
      <c r="BF45" s="1344"/>
      <c r="BG45" s="1344"/>
      <c r="BH45" s="1345"/>
    </row>
    <row r="46" spans="2:60" ht="20.25" customHeight="1" x14ac:dyDescent="0.4">
      <c r="B46" s="428">
        <f>B43+1</f>
        <v>9</v>
      </c>
      <c r="C46" s="1301"/>
      <c r="D46" s="1302"/>
      <c r="E46" s="1303"/>
      <c r="F46" s="429" t="str">
        <f>C45</f>
        <v>介護従業者</v>
      </c>
      <c r="G46" s="430"/>
      <c r="H46" s="1308"/>
      <c r="I46" s="1313"/>
      <c r="J46" s="1314"/>
      <c r="K46" s="1314"/>
      <c r="L46" s="1315"/>
      <c r="M46" s="1322"/>
      <c r="N46" s="1323"/>
      <c r="O46" s="1324"/>
      <c r="P46" s="431" t="s">
        <v>835</v>
      </c>
      <c r="Q46" s="432"/>
      <c r="R46" s="432"/>
      <c r="S46" s="433"/>
      <c r="T46" s="434"/>
      <c r="U46" s="435">
        <f>IF(U45="","",VLOOKUP(U45,'【標準様式１】記載例シフト記号表（勤務時間帯）'!$D$6:$X$47,21,FALSE))</f>
        <v>3</v>
      </c>
      <c r="V46" s="436">
        <f>IF(V45="","",VLOOKUP(V45,'【標準様式１】記載例シフト記号表（勤務時間帯）'!$D$6:$X$47,21,FALSE))</f>
        <v>8</v>
      </c>
      <c r="W46" s="436">
        <f>IF(W45="","",VLOOKUP(W45,'【標準様式１】記載例シフト記号表（勤務時間帯）'!$D$6:$X$47,21,FALSE))</f>
        <v>8</v>
      </c>
      <c r="X46" s="436" t="str">
        <f>IF(X45="","",VLOOKUP(X45,'【標準様式１】記載例シフト記号表（勤務時間帯）'!$D$6:$X$47,21,FALSE))</f>
        <v/>
      </c>
      <c r="Y46" s="436" t="str">
        <f>IF(Y45="","",VLOOKUP(Y45,'【標準様式１】記載例シフト記号表（勤務時間帯）'!$D$6:$X$47,21,FALSE))</f>
        <v/>
      </c>
      <c r="Z46" s="436">
        <f>IF(Z45="","",VLOOKUP(Z45,'【標準様式１】記載例シフト記号表（勤務時間帯）'!$D$6:$X$47,21,FALSE))</f>
        <v>8</v>
      </c>
      <c r="AA46" s="437">
        <f>IF(AA45="","",VLOOKUP(AA45,'【標準様式１】記載例シフト記号表（勤務時間帯）'!$D$6:$X$47,21,FALSE))</f>
        <v>3</v>
      </c>
      <c r="AB46" s="435">
        <f>IF(AB45="","",VLOOKUP(AB45,'【標準様式１】記載例シフト記号表（勤務時間帯）'!$D$6:$X$47,21,FALSE))</f>
        <v>3</v>
      </c>
      <c r="AC46" s="436" t="str">
        <f>IF(AC45="","",VLOOKUP(AC45,'【標準様式１】記載例シフト記号表（勤務時間帯）'!$D$6:$X$47,21,FALSE))</f>
        <v/>
      </c>
      <c r="AD46" s="436" t="str">
        <f>IF(AD45="","",VLOOKUP(AD45,'【標準様式１】記載例シフト記号表（勤務時間帯）'!$D$6:$X$47,21,FALSE))</f>
        <v/>
      </c>
      <c r="AE46" s="436">
        <f>IF(AE45="","",VLOOKUP(AE45,'【標準様式１】記載例シフト記号表（勤務時間帯）'!$D$6:$X$47,21,FALSE))</f>
        <v>7.9999999999999982</v>
      </c>
      <c r="AF46" s="436">
        <f>IF(AF45="","",VLOOKUP(AF45,'【標準様式１】記載例シフト記号表（勤務時間帯）'!$D$6:$X$47,21,FALSE))</f>
        <v>8</v>
      </c>
      <c r="AG46" s="436">
        <f>IF(AG45="","",VLOOKUP(AG45,'【標準様式１】記載例シフト記号表（勤務時間帯）'!$D$6:$X$47,21,FALSE))</f>
        <v>8</v>
      </c>
      <c r="AH46" s="437">
        <f>IF(AH45="","",VLOOKUP(AH45,'【標準様式１】記載例シフト記号表（勤務時間帯）'!$D$6:$X$47,21,FALSE))</f>
        <v>3</v>
      </c>
      <c r="AI46" s="435">
        <f>IF(AI45="","",VLOOKUP(AI45,'【標準様式１】記載例シフト記号表（勤務時間帯）'!$D$6:$X$47,21,FALSE))</f>
        <v>3</v>
      </c>
      <c r="AJ46" s="436">
        <f>IF(AJ45="","",VLOOKUP(AJ45,'【標準様式１】記載例シフト記号表（勤務時間帯）'!$D$6:$X$47,21,FALSE))</f>
        <v>8</v>
      </c>
      <c r="AK46" s="436" t="str">
        <f>IF(AK45="","",VLOOKUP(AK45,'【標準様式１】記載例シフト記号表（勤務時間帯）'!$D$6:$X$47,21,FALSE))</f>
        <v/>
      </c>
      <c r="AL46" s="436">
        <f>IF(AL45="","",VLOOKUP(AL45,'【標準様式１】記載例シフト記号表（勤務時間帯）'!$D$6:$X$47,21,FALSE))</f>
        <v>8</v>
      </c>
      <c r="AM46" s="436">
        <f>IF(AM45="","",VLOOKUP(AM45,'【標準様式１】記載例シフト記号表（勤務時間帯）'!$D$6:$X$47,21,FALSE))</f>
        <v>3</v>
      </c>
      <c r="AN46" s="436">
        <f>IF(AN45="","",VLOOKUP(AN45,'【標準様式１】記載例シフト記号表（勤務時間帯）'!$D$6:$X$47,21,FALSE))</f>
        <v>3</v>
      </c>
      <c r="AO46" s="437" t="str">
        <f>IF(AO45="","",VLOOKUP(AO45,'【標準様式１】記載例シフト記号表（勤務時間帯）'!$D$6:$X$47,21,FALSE))</f>
        <v/>
      </c>
      <c r="AP46" s="435" t="str">
        <f>IF(AP45="","",VLOOKUP(AP45,'【標準様式１】記載例シフト記号表（勤務時間帯）'!$D$6:$X$47,21,FALSE))</f>
        <v/>
      </c>
      <c r="AQ46" s="436">
        <f>IF(AQ45="","",VLOOKUP(AQ45,'【標準様式１】記載例シフト記号表（勤務時間帯）'!$D$6:$X$47,21,FALSE))</f>
        <v>3</v>
      </c>
      <c r="AR46" s="436">
        <f>IF(AR45="","",VLOOKUP(AR45,'【標準様式１】記載例シフト記号表（勤務時間帯）'!$D$6:$X$47,21,FALSE))</f>
        <v>3</v>
      </c>
      <c r="AS46" s="436" t="str">
        <f>IF(AS45="","",VLOOKUP(AS45,'【標準様式１】記載例シフト記号表（勤務時間帯）'!$D$6:$X$47,21,FALSE))</f>
        <v/>
      </c>
      <c r="AT46" s="436">
        <f>IF(AT45="","",VLOOKUP(AT45,'【標準様式１】記載例シフト記号表（勤務時間帯）'!$D$6:$X$47,21,FALSE))</f>
        <v>7.9999999999999982</v>
      </c>
      <c r="AU46" s="436">
        <f>IF(AU45="","",VLOOKUP(AU45,'【標準様式１】記載例シフト記号表（勤務時間帯）'!$D$6:$X$47,21,FALSE))</f>
        <v>8</v>
      </c>
      <c r="AV46" s="437">
        <f>IF(AV45="","",VLOOKUP(AV45,'【標準様式１】記載例シフト記号表（勤務時間帯）'!$D$6:$X$47,21,FALSE))</f>
        <v>3</v>
      </c>
      <c r="AW46" s="435" t="str">
        <f>IF(AW45="","",VLOOKUP(AW45,'【標準様式１】記載例シフト記号表（勤務時間帯）'!$D$6:$X$47,21,FALSE))</f>
        <v/>
      </c>
      <c r="AX46" s="436" t="str">
        <f>IF(AX45="","",VLOOKUP(AX45,'【標準様式１】記載例シフト記号表（勤務時間帯）'!$D$6:$X$47,21,FALSE))</f>
        <v/>
      </c>
      <c r="AY46" s="436" t="str">
        <f>IF(AY45="","",VLOOKUP(AY45,'【標準様式１】記載例シフト記号表（勤務時間帯）'!$D$6:$X$47,21,FALSE))</f>
        <v/>
      </c>
      <c r="AZ46" s="1352">
        <f>IF($BC$3="４週",SUM(U46:AV46),IF($BC$3="暦月",SUM(U46:AY46),""))</f>
        <v>110</v>
      </c>
      <c r="BA46" s="1353"/>
      <c r="BB46" s="1354">
        <f>IF($BC$3="４週",AZ46/4,IF($BC$3="暦月",(AZ46/($BC$8/7)),""))</f>
        <v>27.5</v>
      </c>
      <c r="BC46" s="1353"/>
      <c r="BD46" s="1346"/>
      <c r="BE46" s="1347"/>
      <c r="BF46" s="1347"/>
      <c r="BG46" s="1347"/>
      <c r="BH46" s="1348"/>
    </row>
    <row r="47" spans="2:60" ht="20.25" customHeight="1" x14ac:dyDescent="0.4">
      <c r="B47" s="438"/>
      <c r="C47" s="1304"/>
      <c r="D47" s="1305"/>
      <c r="E47" s="1306"/>
      <c r="F47" s="439"/>
      <c r="G47" s="440" t="str">
        <f>C45</f>
        <v>介護従業者</v>
      </c>
      <c r="H47" s="1309"/>
      <c r="I47" s="1316"/>
      <c r="J47" s="1317"/>
      <c r="K47" s="1317"/>
      <c r="L47" s="1318"/>
      <c r="M47" s="1325"/>
      <c r="N47" s="1326"/>
      <c r="O47" s="1327"/>
      <c r="P47" s="441" t="s">
        <v>836</v>
      </c>
      <c r="Q47" s="211"/>
      <c r="R47" s="211"/>
      <c r="S47" s="459"/>
      <c r="T47" s="460"/>
      <c r="U47" s="444">
        <f>IF(U45="","",VLOOKUP(U45,'【標準様式１】記載例シフト記号表（勤務時間帯）'!$D$6:$Z$47,23,FALSE))</f>
        <v>6</v>
      </c>
      <c r="V47" s="445" t="str">
        <f>IF(V45="","",VLOOKUP(V45,'【標準様式１】記載例シフト記号表（勤務時間帯）'!$D$6:$Z$47,23,FALSE))</f>
        <v>-</v>
      </c>
      <c r="W47" s="445" t="str">
        <f>IF(W45="","",VLOOKUP(W45,'【標準様式１】記載例シフト記号表（勤務時間帯）'!$D$6:$Z$47,23,FALSE))</f>
        <v>-</v>
      </c>
      <c r="X47" s="445" t="str">
        <f>IF(X45="","",VLOOKUP(X45,'【標準様式１】記載例シフト記号表（勤務時間帯）'!$D$6:$Z$47,23,FALSE))</f>
        <v/>
      </c>
      <c r="Y47" s="445" t="str">
        <f>IF(Y45="","",VLOOKUP(Y45,'【標準様式１】記載例シフト記号表（勤務時間帯）'!$D$6:$Z$47,23,FALSE))</f>
        <v/>
      </c>
      <c r="Z47" s="445" t="str">
        <f>IF(Z45="","",VLOOKUP(Z45,'【標準様式１】記載例シフト記号表（勤務時間帯）'!$D$6:$Z$47,23,FALSE))</f>
        <v>-</v>
      </c>
      <c r="AA47" s="446">
        <f>IF(AA45="","",VLOOKUP(AA45,'【標準様式１】記載例シフト記号表（勤務時間帯）'!$D$6:$Z$47,23,FALSE))</f>
        <v>3.9999999999999991</v>
      </c>
      <c r="AB47" s="444">
        <f>IF(AB45="","",VLOOKUP(AB45,'【標準様式１】記載例シフト記号表（勤務時間帯）'!$D$6:$Z$47,23,FALSE))</f>
        <v>6</v>
      </c>
      <c r="AC47" s="445" t="str">
        <f>IF(AC45="","",VLOOKUP(AC45,'【標準様式１】記載例シフト記号表（勤務時間帯）'!$D$6:$Z$47,23,FALSE))</f>
        <v/>
      </c>
      <c r="AD47" s="445" t="str">
        <f>IF(AD45="","",VLOOKUP(AD45,'【標準様式１】記載例シフト記号表（勤務時間帯）'!$D$6:$Z$47,23,FALSE))</f>
        <v/>
      </c>
      <c r="AE47" s="445" t="str">
        <f>IF(AE45="","",VLOOKUP(AE45,'【標準様式１】記載例シフト記号表（勤務時間帯）'!$D$6:$Z$47,23,FALSE))</f>
        <v>-</v>
      </c>
      <c r="AF47" s="445" t="str">
        <f>IF(AF45="","",VLOOKUP(AF45,'【標準様式１】記載例シフト記号表（勤務時間帯）'!$D$6:$Z$47,23,FALSE))</f>
        <v>-</v>
      </c>
      <c r="AG47" s="445" t="str">
        <f>IF(AG45="","",VLOOKUP(AG45,'【標準様式１】記載例シフト記号表（勤務時間帯）'!$D$6:$Z$47,23,FALSE))</f>
        <v>-</v>
      </c>
      <c r="AH47" s="446">
        <f>IF(AH45="","",VLOOKUP(AH45,'【標準様式１】記載例シフト記号表（勤務時間帯）'!$D$6:$Z$47,23,FALSE))</f>
        <v>3.9999999999999991</v>
      </c>
      <c r="AI47" s="444">
        <f>IF(AI45="","",VLOOKUP(AI45,'【標準様式１】記載例シフト記号表（勤務時間帯）'!$D$6:$Z$47,23,FALSE))</f>
        <v>6</v>
      </c>
      <c r="AJ47" s="445" t="str">
        <f>IF(AJ45="","",VLOOKUP(AJ45,'【標準様式１】記載例シフト記号表（勤務時間帯）'!$D$6:$Z$47,23,FALSE))</f>
        <v>-</v>
      </c>
      <c r="AK47" s="445" t="str">
        <f>IF(AK45="","",VLOOKUP(AK45,'【標準様式１】記載例シフト記号表（勤務時間帯）'!$D$6:$Z$47,23,FALSE))</f>
        <v/>
      </c>
      <c r="AL47" s="445" t="str">
        <f>IF(AL45="","",VLOOKUP(AL45,'【標準様式１】記載例シフト記号表（勤務時間帯）'!$D$6:$Z$47,23,FALSE))</f>
        <v>-</v>
      </c>
      <c r="AM47" s="445">
        <f>IF(AM45="","",VLOOKUP(AM45,'【標準様式１】記載例シフト記号表（勤務時間帯）'!$D$6:$Z$47,23,FALSE))</f>
        <v>3.9999999999999991</v>
      </c>
      <c r="AN47" s="445">
        <f>IF(AN45="","",VLOOKUP(AN45,'【標準様式１】記載例シフト記号表（勤務時間帯）'!$D$6:$Z$47,23,FALSE))</f>
        <v>6</v>
      </c>
      <c r="AO47" s="446" t="str">
        <f>IF(AO45="","",VLOOKUP(AO45,'【標準様式１】記載例シフト記号表（勤務時間帯）'!$D$6:$Z$47,23,FALSE))</f>
        <v/>
      </c>
      <c r="AP47" s="444" t="str">
        <f>IF(AP45="","",VLOOKUP(AP45,'【標準様式１】記載例シフト記号表（勤務時間帯）'!$D$6:$Z$47,23,FALSE))</f>
        <v/>
      </c>
      <c r="AQ47" s="445">
        <f>IF(AQ45="","",VLOOKUP(AQ45,'【標準様式１】記載例シフト記号表（勤務時間帯）'!$D$6:$Z$47,23,FALSE))</f>
        <v>3.9999999999999991</v>
      </c>
      <c r="AR47" s="445">
        <f>IF(AR45="","",VLOOKUP(AR45,'【標準様式１】記載例シフト記号表（勤務時間帯）'!$D$6:$Z$47,23,FALSE))</f>
        <v>6</v>
      </c>
      <c r="AS47" s="445" t="str">
        <f>IF(AS45="","",VLOOKUP(AS45,'【標準様式１】記載例シフト記号表（勤務時間帯）'!$D$6:$Z$47,23,FALSE))</f>
        <v/>
      </c>
      <c r="AT47" s="445" t="str">
        <f>IF(AT45="","",VLOOKUP(AT45,'【標準様式１】記載例シフト記号表（勤務時間帯）'!$D$6:$Z$47,23,FALSE))</f>
        <v>-</v>
      </c>
      <c r="AU47" s="445" t="str">
        <f>IF(AU45="","",VLOOKUP(AU45,'【標準様式１】記載例シフト記号表（勤務時間帯）'!$D$6:$Z$47,23,FALSE))</f>
        <v>-</v>
      </c>
      <c r="AV47" s="446">
        <f>IF(AV45="","",VLOOKUP(AV45,'【標準様式１】記載例シフト記号表（勤務時間帯）'!$D$6:$Z$47,23,FALSE))</f>
        <v>3.9999999999999991</v>
      </c>
      <c r="AW47" s="444" t="str">
        <f>IF(AW45="","",VLOOKUP(AW45,'【標準様式１】記載例シフト記号表（勤務時間帯）'!$D$6:$Z$47,23,FALSE))</f>
        <v/>
      </c>
      <c r="AX47" s="445" t="str">
        <f>IF(AX45="","",VLOOKUP(AX45,'【標準様式１】記載例シフト記号表（勤務時間帯）'!$D$6:$Z$47,23,FALSE))</f>
        <v/>
      </c>
      <c r="AY47" s="445" t="str">
        <f>IF(AY45="","",VLOOKUP(AY45,'【標準様式１】記載例シフト記号表（勤務時間帯）'!$D$6:$Z$47,23,FALSE))</f>
        <v/>
      </c>
      <c r="AZ47" s="1355">
        <f>IF($BC$3="４週",SUM(U47:AV47),IF($BC$3="暦月",SUM(U47:AY47),""))</f>
        <v>50</v>
      </c>
      <c r="BA47" s="1356"/>
      <c r="BB47" s="1357">
        <f>IF($BC$3="４週",AZ47/4,IF($BC$3="暦月",(AZ47/($BC$8/7)),""))</f>
        <v>12.5</v>
      </c>
      <c r="BC47" s="1356"/>
      <c r="BD47" s="1349"/>
      <c r="BE47" s="1350"/>
      <c r="BF47" s="1350"/>
      <c r="BG47" s="1350"/>
      <c r="BH47" s="1351"/>
    </row>
    <row r="48" spans="2:60" ht="20.25" customHeight="1" x14ac:dyDescent="0.4">
      <c r="B48" s="447"/>
      <c r="C48" s="1298" t="s">
        <v>841</v>
      </c>
      <c r="D48" s="1299"/>
      <c r="E48" s="1300"/>
      <c r="F48" s="429"/>
      <c r="G48" s="430"/>
      <c r="H48" s="1362" t="s">
        <v>855</v>
      </c>
      <c r="I48" s="1310" t="s">
        <v>263</v>
      </c>
      <c r="J48" s="1311"/>
      <c r="K48" s="1311"/>
      <c r="L48" s="1312"/>
      <c r="M48" s="1319" t="s">
        <v>856</v>
      </c>
      <c r="N48" s="1320"/>
      <c r="O48" s="1321"/>
      <c r="P48" s="269" t="s">
        <v>833</v>
      </c>
      <c r="Q48" s="455"/>
      <c r="R48" s="455"/>
      <c r="S48" s="456"/>
      <c r="T48" s="461"/>
      <c r="U48" s="452"/>
      <c r="V48" s="453"/>
      <c r="W48" s="453"/>
      <c r="X48" s="453" t="s">
        <v>846</v>
      </c>
      <c r="Y48" s="453" t="s">
        <v>857</v>
      </c>
      <c r="Z48" s="453"/>
      <c r="AA48" s="454"/>
      <c r="AB48" s="452"/>
      <c r="AC48" s="453"/>
      <c r="AD48" s="453"/>
      <c r="AE48" s="453" t="s">
        <v>846</v>
      </c>
      <c r="AF48" s="453" t="s">
        <v>857</v>
      </c>
      <c r="AG48" s="453"/>
      <c r="AH48" s="454"/>
      <c r="AI48" s="452"/>
      <c r="AJ48" s="453"/>
      <c r="AK48" s="453"/>
      <c r="AL48" s="453" t="s">
        <v>846</v>
      </c>
      <c r="AM48" s="453" t="s">
        <v>857</v>
      </c>
      <c r="AN48" s="453"/>
      <c r="AO48" s="454"/>
      <c r="AP48" s="452"/>
      <c r="AQ48" s="453"/>
      <c r="AR48" s="453"/>
      <c r="AS48" s="453" t="s">
        <v>846</v>
      </c>
      <c r="AT48" s="453" t="s">
        <v>857</v>
      </c>
      <c r="AU48" s="453"/>
      <c r="AV48" s="454"/>
      <c r="AW48" s="452"/>
      <c r="AX48" s="453"/>
      <c r="AY48" s="453"/>
      <c r="AZ48" s="1328"/>
      <c r="BA48" s="1329"/>
      <c r="BB48" s="1342"/>
      <c r="BC48" s="1329"/>
      <c r="BD48" s="1343"/>
      <c r="BE48" s="1344"/>
      <c r="BF48" s="1344"/>
      <c r="BG48" s="1344"/>
      <c r="BH48" s="1345"/>
    </row>
    <row r="49" spans="2:60" ht="20.25" customHeight="1" x14ac:dyDescent="0.4">
      <c r="B49" s="428">
        <f>B46+1</f>
        <v>10</v>
      </c>
      <c r="C49" s="1301"/>
      <c r="D49" s="1302"/>
      <c r="E49" s="1303"/>
      <c r="F49" s="429" t="str">
        <f>C48</f>
        <v>介護従業者</v>
      </c>
      <c r="G49" s="430"/>
      <c r="H49" s="1308"/>
      <c r="I49" s="1313"/>
      <c r="J49" s="1314"/>
      <c r="K49" s="1314"/>
      <c r="L49" s="1315"/>
      <c r="M49" s="1322"/>
      <c r="N49" s="1323"/>
      <c r="O49" s="1324"/>
      <c r="P49" s="431" t="s">
        <v>835</v>
      </c>
      <c r="Q49" s="432"/>
      <c r="R49" s="432"/>
      <c r="S49" s="433"/>
      <c r="T49" s="434"/>
      <c r="U49" s="435" t="str">
        <f>IF(U48="","",VLOOKUP(U48,'【標準様式１】記載例シフト記号表（勤務時間帯）'!$D$6:$X$47,21,FALSE))</f>
        <v/>
      </c>
      <c r="V49" s="436" t="str">
        <f>IF(V48="","",VLOOKUP(V48,'【標準様式１】記載例シフト記号表（勤務時間帯）'!$D$6:$X$47,21,FALSE))</f>
        <v/>
      </c>
      <c r="W49" s="436" t="str">
        <f>IF(W48="","",VLOOKUP(W48,'【標準様式１】記載例シフト記号表（勤務時間帯）'!$D$6:$X$47,21,FALSE))</f>
        <v/>
      </c>
      <c r="X49" s="436">
        <f>IF(X48="","",VLOOKUP(X48,'【標準様式１】記載例シフト記号表（勤務時間帯）'!$D$6:$X$47,21,FALSE))</f>
        <v>7.9999999999999982</v>
      </c>
      <c r="Y49" s="436">
        <f>IF(Y48="","",VLOOKUP(Y48,'【標準様式１】記載例シフト記号表（勤務時間帯）'!$D$6:$X$47,21,FALSE))</f>
        <v>5.9999999999999982</v>
      </c>
      <c r="Z49" s="436" t="str">
        <f>IF(Z48="","",VLOOKUP(Z48,'【標準様式１】記載例シフト記号表（勤務時間帯）'!$D$6:$X$47,21,FALSE))</f>
        <v/>
      </c>
      <c r="AA49" s="437" t="str">
        <f>IF(AA48="","",VLOOKUP(AA48,'【標準様式１】記載例シフト記号表（勤務時間帯）'!$D$6:$X$47,21,FALSE))</f>
        <v/>
      </c>
      <c r="AB49" s="435" t="str">
        <f>IF(AB48="","",VLOOKUP(AB48,'【標準様式１】記載例シフト記号表（勤務時間帯）'!$D$6:$X$47,21,FALSE))</f>
        <v/>
      </c>
      <c r="AC49" s="436" t="str">
        <f>IF(AC48="","",VLOOKUP(AC48,'【標準様式１】記載例シフト記号表（勤務時間帯）'!$D$6:$X$47,21,FALSE))</f>
        <v/>
      </c>
      <c r="AD49" s="436" t="str">
        <f>IF(AD48="","",VLOOKUP(AD48,'【標準様式１】記載例シフト記号表（勤務時間帯）'!$D$6:$X$47,21,FALSE))</f>
        <v/>
      </c>
      <c r="AE49" s="436">
        <f>IF(AE48="","",VLOOKUP(AE48,'【標準様式１】記載例シフト記号表（勤務時間帯）'!$D$6:$X$47,21,FALSE))</f>
        <v>7.9999999999999982</v>
      </c>
      <c r="AF49" s="436">
        <f>IF(AF48="","",VLOOKUP(AF48,'【標準様式１】記載例シフト記号表（勤務時間帯）'!$D$6:$X$47,21,FALSE))</f>
        <v>5.9999999999999982</v>
      </c>
      <c r="AG49" s="436" t="str">
        <f>IF(AG48="","",VLOOKUP(AG48,'【標準様式１】記載例シフト記号表（勤務時間帯）'!$D$6:$X$47,21,FALSE))</f>
        <v/>
      </c>
      <c r="AH49" s="437" t="str">
        <f>IF(AH48="","",VLOOKUP(AH48,'【標準様式１】記載例シフト記号表（勤務時間帯）'!$D$6:$X$47,21,FALSE))</f>
        <v/>
      </c>
      <c r="AI49" s="435" t="str">
        <f>IF(AI48="","",VLOOKUP(AI48,'【標準様式１】記載例シフト記号表（勤務時間帯）'!$D$6:$X$47,21,FALSE))</f>
        <v/>
      </c>
      <c r="AJ49" s="436" t="str">
        <f>IF(AJ48="","",VLOOKUP(AJ48,'【標準様式１】記載例シフト記号表（勤務時間帯）'!$D$6:$X$47,21,FALSE))</f>
        <v/>
      </c>
      <c r="AK49" s="436" t="str">
        <f>IF(AK48="","",VLOOKUP(AK48,'【標準様式１】記載例シフト記号表（勤務時間帯）'!$D$6:$X$47,21,FALSE))</f>
        <v/>
      </c>
      <c r="AL49" s="436">
        <f>IF(AL48="","",VLOOKUP(AL48,'【標準様式１】記載例シフト記号表（勤務時間帯）'!$D$6:$X$47,21,FALSE))</f>
        <v>7.9999999999999982</v>
      </c>
      <c r="AM49" s="436">
        <f>IF(AM48="","",VLOOKUP(AM48,'【標準様式１】記載例シフト記号表（勤務時間帯）'!$D$6:$X$47,21,FALSE))</f>
        <v>5.9999999999999982</v>
      </c>
      <c r="AN49" s="436" t="str">
        <f>IF(AN48="","",VLOOKUP(AN48,'【標準様式１】記載例シフト記号表（勤務時間帯）'!$D$6:$X$47,21,FALSE))</f>
        <v/>
      </c>
      <c r="AO49" s="437" t="str">
        <f>IF(AO48="","",VLOOKUP(AO48,'【標準様式１】記載例シフト記号表（勤務時間帯）'!$D$6:$X$47,21,FALSE))</f>
        <v/>
      </c>
      <c r="AP49" s="435" t="str">
        <f>IF(AP48="","",VLOOKUP(AP48,'【標準様式１】記載例シフト記号表（勤務時間帯）'!$D$6:$X$47,21,FALSE))</f>
        <v/>
      </c>
      <c r="AQ49" s="436" t="str">
        <f>IF(AQ48="","",VLOOKUP(AQ48,'【標準様式１】記載例シフト記号表（勤務時間帯）'!$D$6:$X$47,21,FALSE))</f>
        <v/>
      </c>
      <c r="AR49" s="436" t="str">
        <f>IF(AR48="","",VLOOKUP(AR48,'【標準様式１】記載例シフト記号表（勤務時間帯）'!$D$6:$X$47,21,FALSE))</f>
        <v/>
      </c>
      <c r="AS49" s="436">
        <f>IF(AS48="","",VLOOKUP(AS48,'【標準様式１】記載例シフト記号表（勤務時間帯）'!$D$6:$X$47,21,FALSE))</f>
        <v>7.9999999999999982</v>
      </c>
      <c r="AT49" s="436">
        <f>IF(AT48="","",VLOOKUP(AT48,'【標準様式１】記載例シフト記号表（勤務時間帯）'!$D$6:$X$47,21,FALSE))</f>
        <v>5.9999999999999982</v>
      </c>
      <c r="AU49" s="436" t="str">
        <f>IF(AU48="","",VLOOKUP(AU48,'【標準様式１】記載例シフト記号表（勤務時間帯）'!$D$6:$X$47,21,FALSE))</f>
        <v/>
      </c>
      <c r="AV49" s="437" t="str">
        <f>IF(AV48="","",VLOOKUP(AV48,'【標準様式１】記載例シフト記号表（勤務時間帯）'!$D$6:$X$47,21,FALSE))</f>
        <v/>
      </c>
      <c r="AW49" s="435" t="str">
        <f>IF(AW48="","",VLOOKUP(AW48,'【標準様式１】記載例シフト記号表（勤務時間帯）'!$D$6:$X$47,21,FALSE))</f>
        <v/>
      </c>
      <c r="AX49" s="436" t="str">
        <f>IF(AX48="","",VLOOKUP(AX48,'【標準様式１】記載例シフト記号表（勤務時間帯）'!$D$6:$X$47,21,FALSE))</f>
        <v/>
      </c>
      <c r="AY49" s="436" t="str">
        <f>IF(AY48="","",VLOOKUP(AY48,'【標準様式１】記載例シフト記号表（勤務時間帯）'!$D$6:$X$47,21,FALSE))</f>
        <v/>
      </c>
      <c r="AZ49" s="1352">
        <f>IF($BC$3="４週",SUM(U49:AV49),IF($BC$3="暦月",SUM(U49:AY49),""))</f>
        <v>55.999999999999993</v>
      </c>
      <c r="BA49" s="1353"/>
      <c r="BB49" s="1354">
        <f>IF($BC$3="４週",AZ49/4,IF($BC$3="暦月",(AZ49/($BC$8/7)),""))</f>
        <v>13.999999999999998</v>
      </c>
      <c r="BC49" s="1353"/>
      <c r="BD49" s="1346"/>
      <c r="BE49" s="1347"/>
      <c r="BF49" s="1347"/>
      <c r="BG49" s="1347"/>
      <c r="BH49" s="1348"/>
    </row>
    <row r="50" spans="2:60" ht="20.25" customHeight="1" x14ac:dyDescent="0.4">
      <c r="B50" s="438"/>
      <c r="C50" s="1304"/>
      <c r="D50" s="1305"/>
      <c r="E50" s="1306"/>
      <c r="F50" s="439"/>
      <c r="G50" s="440" t="str">
        <f>C48</f>
        <v>介護従業者</v>
      </c>
      <c r="H50" s="1309"/>
      <c r="I50" s="1316"/>
      <c r="J50" s="1317"/>
      <c r="K50" s="1317"/>
      <c r="L50" s="1318"/>
      <c r="M50" s="1325"/>
      <c r="N50" s="1326"/>
      <c r="O50" s="1327"/>
      <c r="P50" s="462" t="s">
        <v>836</v>
      </c>
      <c r="Q50" s="463"/>
      <c r="R50" s="463"/>
      <c r="S50" s="464"/>
      <c r="T50" s="465"/>
      <c r="U50" s="444" t="str">
        <f>IF(U48="","",VLOOKUP(U48,'【標準様式１】記載例シフト記号表（勤務時間帯）'!$D$6:$Z$47,23,FALSE))</f>
        <v/>
      </c>
      <c r="V50" s="445" t="str">
        <f>IF(V48="","",VLOOKUP(V48,'【標準様式１】記載例シフト記号表（勤務時間帯）'!$D$6:$Z$47,23,FALSE))</f>
        <v/>
      </c>
      <c r="W50" s="445" t="str">
        <f>IF(W48="","",VLOOKUP(W48,'【標準様式１】記載例シフト記号表（勤務時間帯）'!$D$6:$Z$47,23,FALSE))</f>
        <v/>
      </c>
      <c r="X50" s="445" t="str">
        <f>IF(X48="","",VLOOKUP(X48,'【標準様式１】記載例シフト記号表（勤務時間帯）'!$D$6:$Z$47,23,FALSE))</f>
        <v>-</v>
      </c>
      <c r="Y50" s="445" t="str">
        <f>IF(Y48="","",VLOOKUP(Y48,'【標準様式１】記載例シフト記号表（勤務時間帯）'!$D$6:$Z$47,23,FALSE))</f>
        <v>-</v>
      </c>
      <c r="Z50" s="445" t="str">
        <f>IF(Z48="","",VLOOKUP(Z48,'【標準様式１】記載例シフト記号表（勤務時間帯）'!$D$6:$Z$47,23,FALSE))</f>
        <v/>
      </c>
      <c r="AA50" s="446" t="str">
        <f>IF(AA48="","",VLOOKUP(AA48,'【標準様式１】記載例シフト記号表（勤務時間帯）'!$D$6:$Z$47,23,FALSE))</f>
        <v/>
      </c>
      <c r="AB50" s="444" t="str">
        <f>IF(AB48="","",VLOOKUP(AB48,'【標準様式１】記載例シフト記号表（勤務時間帯）'!$D$6:$Z$47,23,FALSE))</f>
        <v/>
      </c>
      <c r="AC50" s="445" t="str">
        <f>IF(AC48="","",VLOOKUP(AC48,'【標準様式１】記載例シフト記号表（勤務時間帯）'!$D$6:$Z$47,23,FALSE))</f>
        <v/>
      </c>
      <c r="AD50" s="445" t="str">
        <f>IF(AD48="","",VLOOKUP(AD48,'【標準様式１】記載例シフト記号表（勤務時間帯）'!$D$6:$Z$47,23,FALSE))</f>
        <v/>
      </c>
      <c r="AE50" s="445" t="str">
        <f>IF(AE48="","",VLOOKUP(AE48,'【標準様式１】記載例シフト記号表（勤務時間帯）'!$D$6:$Z$47,23,FALSE))</f>
        <v>-</v>
      </c>
      <c r="AF50" s="445" t="str">
        <f>IF(AF48="","",VLOOKUP(AF48,'【標準様式１】記載例シフト記号表（勤務時間帯）'!$D$6:$Z$47,23,FALSE))</f>
        <v>-</v>
      </c>
      <c r="AG50" s="445" t="str">
        <f>IF(AG48="","",VLOOKUP(AG48,'【標準様式１】記載例シフト記号表（勤務時間帯）'!$D$6:$Z$47,23,FALSE))</f>
        <v/>
      </c>
      <c r="AH50" s="446" t="str">
        <f>IF(AH48="","",VLOOKUP(AH48,'【標準様式１】記載例シフト記号表（勤務時間帯）'!$D$6:$Z$47,23,FALSE))</f>
        <v/>
      </c>
      <c r="AI50" s="444" t="str">
        <f>IF(AI48="","",VLOOKUP(AI48,'【標準様式１】記載例シフト記号表（勤務時間帯）'!$D$6:$Z$47,23,FALSE))</f>
        <v/>
      </c>
      <c r="AJ50" s="445" t="str">
        <f>IF(AJ48="","",VLOOKUP(AJ48,'【標準様式１】記載例シフト記号表（勤務時間帯）'!$D$6:$Z$47,23,FALSE))</f>
        <v/>
      </c>
      <c r="AK50" s="445" t="str">
        <f>IF(AK48="","",VLOOKUP(AK48,'【標準様式１】記載例シフト記号表（勤務時間帯）'!$D$6:$Z$47,23,FALSE))</f>
        <v/>
      </c>
      <c r="AL50" s="445" t="str">
        <f>IF(AL48="","",VLOOKUP(AL48,'【標準様式１】記載例シフト記号表（勤務時間帯）'!$D$6:$Z$47,23,FALSE))</f>
        <v>-</v>
      </c>
      <c r="AM50" s="445" t="str">
        <f>IF(AM48="","",VLOOKUP(AM48,'【標準様式１】記載例シフト記号表（勤務時間帯）'!$D$6:$Z$47,23,FALSE))</f>
        <v>-</v>
      </c>
      <c r="AN50" s="445" t="str">
        <f>IF(AN48="","",VLOOKUP(AN48,'【標準様式１】記載例シフト記号表（勤務時間帯）'!$D$6:$Z$47,23,FALSE))</f>
        <v/>
      </c>
      <c r="AO50" s="446" t="str">
        <f>IF(AO48="","",VLOOKUP(AO48,'【標準様式１】記載例シフト記号表（勤務時間帯）'!$D$6:$Z$47,23,FALSE))</f>
        <v/>
      </c>
      <c r="AP50" s="444" t="str">
        <f>IF(AP48="","",VLOOKUP(AP48,'【標準様式１】記載例シフト記号表（勤務時間帯）'!$D$6:$Z$47,23,FALSE))</f>
        <v/>
      </c>
      <c r="AQ50" s="445" t="str">
        <f>IF(AQ48="","",VLOOKUP(AQ48,'【標準様式１】記載例シフト記号表（勤務時間帯）'!$D$6:$Z$47,23,FALSE))</f>
        <v/>
      </c>
      <c r="AR50" s="445" t="str">
        <f>IF(AR48="","",VLOOKUP(AR48,'【標準様式１】記載例シフト記号表（勤務時間帯）'!$D$6:$Z$47,23,FALSE))</f>
        <v/>
      </c>
      <c r="AS50" s="445" t="str">
        <f>IF(AS48="","",VLOOKUP(AS48,'【標準様式１】記載例シフト記号表（勤務時間帯）'!$D$6:$Z$47,23,FALSE))</f>
        <v>-</v>
      </c>
      <c r="AT50" s="445" t="str">
        <f>IF(AT48="","",VLOOKUP(AT48,'【標準様式１】記載例シフト記号表（勤務時間帯）'!$D$6:$Z$47,23,FALSE))</f>
        <v>-</v>
      </c>
      <c r="AU50" s="445" t="str">
        <f>IF(AU48="","",VLOOKUP(AU48,'【標準様式１】記載例シフト記号表（勤務時間帯）'!$D$6:$Z$47,23,FALSE))</f>
        <v/>
      </c>
      <c r="AV50" s="446" t="str">
        <f>IF(AV48="","",VLOOKUP(AV48,'【標準様式１】記載例シフト記号表（勤務時間帯）'!$D$6:$Z$47,23,FALSE))</f>
        <v/>
      </c>
      <c r="AW50" s="444" t="str">
        <f>IF(AW48="","",VLOOKUP(AW48,'【標準様式１】記載例シフト記号表（勤務時間帯）'!$D$6:$Z$47,23,FALSE))</f>
        <v/>
      </c>
      <c r="AX50" s="445" t="str">
        <f>IF(AX48="","",VLOOKUP(AX48,'【標準様式１】記載例シフト記号表（勤務時間帯）'!$D$6:$Z$47,23,FALSE))</f>
        <v/>
      </c>
      <c r="AY50" s="445" t="str">
        <f>IF(AY48="","",VLOOKUP(AY48,'【標準様式１】記載例シフト記号表（勤務時間帯）'!$D$6:$Z$47,23,FALSE))</f>
        <v/>
      </c>
      <c r="AZ50" s="1355">
        <f>IF($BC$3="４週",SUM(U50:AV50),IF($BC$3="暦月",SUM(U50:AY50),""))</f>
        <v>0</v>
      </c>
      <c r="BA50" s="1356"/>
      <c r="BB50" s="1357">
        <f>IF($BC$3="４週",AZ50/4,IF($BC$3="暦月",(AZ50/($BC$8/7)),""))</f>
        <v>0</v>
      </c>
      <c r="BC50" s="1356"/>
      <c r="BD50" s="1349"/>
      <c r="BE50" s="1350"/>
      <c r="BF50" s="1350"/>
      <c r="BG50" s="1350"/>
      <c r="BH50" s="1351"/>
    </row>
    <row r="51" spans="2:60" ht="20.25" customHeight="1" x14ac:dyDescent="0.4">
      <c r="B51" s="447"/>
      <c r="C51" s="1298" t="s">
        <v>841</v>
      </c>
      <c r="D51" s="1299"/>
      <c r="E51" s="1300"/>
      <c r="F51" s="429"/>
      <c r="G51" s="430"/>
      <c r="H51" s="1362" t="s">
        <v>855</v>
      </c>
      <c r="I51" s="1310" t="s">
        <v>263</v>
      </c>
      <c r="J51" s="1311"/>
      <c r="K51" s="1311"/>
      <c r="L51" s="1312"/>
      <c r="M51" s="1319" t="s">
        <v>858</v>
      </c>
      <c r="N51" s="1320"/>
      <c r="O51" s="1321"/>
      <c r="P51" s="269" t="s">
        <v>833</v>
      </c>
      <c r="Q51" s="455"/>
      <c r="R51" s="455"/>
      <c r="S51" s="456"/>
      <c r="T51" s="461"/>
      <c r="U51" s="452"/>
      <c r="V51" s="453"/>
      <c r="W51" s="453"/>
      <c r="X51" s="453" t="s">
        <v>857</v>
      </c>
      <c r="Y51" s="453"/>
      <c r="Z51" s="453"/>
      <c r="AA51" s="454" t="s">
        <v>857</v>
      </c>
      <c r="AB51" s="452"/>
      <c r="AC51" s="453"/>
      <c r="AD51" s="453"/>
      <c r="AE51" s="453" t="s">
        <v>857</v>
      </c>
      <c r="AF51" s="453"/>
      <c r="AG51" s="453"/>
      <c r="AH51" s="454" t="s">
        <v>857</v>
      </c>
      <c r="AI51" s="452"/>
      <c r="AJ51" s="453"/>
      <c r="AK51" s="453"/>
      <c r="AL51" s="453" t="s">
        <v>857</v>
      </c>
      <c r="AM51" s="453"/>
      <c r="AN51" s="453"/>
      <c r="AO51" s="454" t="s">
        <v>857</v>
      </c>
      <c r="AP51" s="452"/>
      <c r="AQ51" s="453"/>
      <c r="AR51" s="453"/>
      <c r="AS51" s="453" t="s">
        <v>857</v>
      </c>
      <c r="AT51" s="453"/>
      <c r="AU51" s="453"/>
      <c r="AV51" s="454" t="s">
        <v>857</v>
      </c>
      <c r="AW51" s="452"/>
      <c r="AX51" s="453"/>
      <c r="AY51" s="453"/>
      <c r="AZ51" s="1328"/>
      <c r="BA51" s="1329"/>
      <c r="BB51" s="1342"/>
      <c r="BC51" s="1329"/>
      <c r="BD51" s="1343"/>
      <c r="BE51" s="1344"/>
      <c r="BF51" s="1344"/>
      <c r="BG51" s="1344"/>
      <c r="BH51" s="1345"/>
    </row>
    <row r="52" spans="2:60" ht="20.25" customHeight="1" x14ac:dyDescent="0.4">
      <c r="B52" s="428">
        <f>B49+1</f>
        <v>11</v>
      </c>
      <c r="C52" s="1301"/>
      <c r="D52" s="1302"/>
      <c r="E52" s="1303"/>
      <c r="F52" s="429" t="str">
        <f>C51</f>
        <v>介護従業者</v>
      </c>
      <c r="G52" s="430"/>
      <c r="H52" s="1308"/>
      <c r="I52" s="1313"/>
      <c r="J52" s="1314"/>
      <c r="K52" s="1314"/>
      <c r="L52" s="1315"/>
      <c r="M52" s="1322"/>
      <c r="N52" s="1323"/>
      <c r="O52" s="1324"/>
      <c r="P52" s="431" t="s">
        <v>835</v>
      </c>
      <c r="Q52" s="432"/>
      <c r="R52" s="432"/>
      <c r="S52" s="433"/>
      <c r="T52" s="434"/>
      <c r="U52" s="435" t="str">
        <f>IF(U51="","",VLOOKUP(U51,'【標準様式１】記載例シフト記号表（勤務時間帯）'!$D$6:$X$47,21,FALSE))</f>
        <v/>
      </c>
      <c r="V52" s="436" t="str">
        <f>IF(V51="","",VLOOKUP(V51,'【標準様式１】記載例シフト記号表（勤務時間帯）'!$D$6:$X$47,21,FALSE))</f>
        <v/>
      </c>
      <c r="W52" s="436" t="str">
        <f>IF(W51="","",VLOOKUP(W51,'【標準様式１】記載例シフト記号表（勤務時間帯）'!$D$6:$X$47,21,FALSE))</f>
        <v/>
      </c>
      <c r="X52" s="436">
        <f>IF(X51="","",VLOOKUP(X51,'【標準様式１】記載例シフト記号表（勤務時間帯）'!$D$6:$X$47,21,FALSE))</f>
        <v>5.9999999999999982</v>
      </c>
      <c r="Y52" s="436" t="str">
        <f>IF(Y51="","",VLOOKUP(Y51,'【標準様式１】記載例シフト記号表（勤務時間帯）'!$D$6:$X$47,21,FALSE))</f>
        <v/>
      </c>
      <c r="Z52" s="436" t="str">
        <f>IF(Z51="","",VLOOKUP(Z51,'【標準様式１】記載例シフト記号表（勤務時間帯）'!$D$6:$X$47,21,FALSE))</f>
        <v/>
      </c>
      <c r="AA52" s="437">
        <f>IF(AA51="","",VLOOKUP(AA51,'【標準様式１】記載例シフト記号表（勤務時間帯）'!$D$6:$X$47,21,FALSE))</f>
        <v>5.9999999999999982</v>
      </c>
      <c r="AB52" s="435" t="str">
        <f>IF(AB51="","",VLOOKUP(AB51,'【標準様式１】記載例シフト記号表（勤務時間帯）'!$D$6:$X$47,21,FALSE))</f>
        <v/>
      </c>
      <c r="AC52" s="436" t="str">
        <f>IF(AC51="","",VLOOKUP(AC51,'【標準様式１】記載例シフト記号表（勤務時間帯）'!$D$6:$X$47,21,FALSE))</f>
        <v/>
      </c>
      <c r="AD52" s="436" t="str">
        <f>IF(AD51="","",VLOOKUP(AD51,'【標準様式１】記載例シフト記号表（勤務時間帯）'!$D$6:$X$47,21,FALSE))</f>
        <v/>
      </c>
      <c r="AE52" s="436">
        <f>IF(AE51="","",VLOOKUP(AE51,'【標準様式１】記載例シフト記号表（勤務時間帯）'!$D$6:$X$47,21,FALSE))</f>
        <v>5.9999999999999982</v>
      </c>
      <c r="AF52" s="436" t="str">
        <f>IF(AF51="","",VLOOKUP(AF51,'【標準様式１】記載例シフト記号表（勤務時間帯）'!$D$6:$X$47,21,FALSE))</f>
        <v/>
      </c>
      <c r="AG52" s="436" t="str">
        <f>IF(AG51="","",VLOOKUP(AG51,'【標準様式１】記載例シフト記号表（勤務時間帯）'!$D$6:$X$47,21,FALSE))</f>
        <v/>
      </c>
      <c r="AH52" s="437">
        <f>IF(AH51="","",VLOOKUP(AH51,'【標準様式１】記載例シフト記号表（勤務時間帯）'!$D$6:$X$47,21,FALSE))</f>
        <v>5.9999999999999982</v>
      </c>
      <c r="AI52" s="435" t="str">
        <f>IF(AI51="","",VLOOKUP(AI51,'【標準様式１】記載例シフト記号表（勤務時間帯）'!$D$6:$X$47,21,FALSE))</f>
        <v/>
      </c>
      <c r="AJ52" s="436" t="str">
        <f>IF(AJ51="","",VLOOKUP(AJ51,'【標準様式１】記載例シフト記号表（勤務時間帯）'!$D$6:$X$47,21,FALSE))</f>
        <v/>
      </c>
      <c r="AK52" s="436" t="str">
        <f>IF(AK51="","",VLOOKUP(AK51,'【標準様式１】記載例シフト記号表（勤務時間帯）'!$D$6:$X$47,21,FALSE))</f>
        <v/>
      </c>
      <c r="AL52" s="436">
        <f>IF(AL51="","",VLOOKUP(AL51,'【標準様式１】記載例シフト記号表（勤務時間帯）'!$D$6:$X$47,21,FALSE))</f>
        <v>5.9999999999999982</v>
      </c>
      <c r="AM52" s="436" t="str">
        <f>IF(AM51="","",VLOOKUP(AM51,'【標準様式１】記載例シフト記号表（勤務時間帯）'!$D$6:$X$47,21,FALSE))</f>
        <v/>
      </c>
      <c r="AN52" s="436" t="str">
        <f>IF(AN51="","",VLOOKUP(AN51,'【標準様式１】記載例シフト記号表（勤務時間帯）'!$D$6:$X$47,21,FALSE))</f>
        <v/>
      </c>
      <c r="AO52" s="437">
        <f>IF(AO51="","",VLOOKUP(AO51,'【標準様式１】記載例シフト記号表（勤務時間帯）'!$D$6:$X$47,21,FALSE))</f>
        <v>5.9999999999999982</v>
      </c>
      <c r="AP52" s="435" t="str">
        <f>IF(AP51="","",VLOOKUP(AP51,'【標準様式１】記載例シフト記号表（勤務時間帯）'!$D$6:$X$47,21,FALSE))</f>
        <v/>
      </c>
      <c r="AQ52" s="436" t="str">
        <f>IF(AQ51="","",VLOOKUP(AQ51,'【標準様式１】記載例シフト記号表（勤務時間帯）'!$D$6:$X$47,21,FALSE))</f>
        <v/>
      </c>
      <c r="AR52" s="436" t="str">
        <f>IF(AR51="","",VLOOKUP(AR51,'【標準様式１】記載例シフト記号表（勤務時間帯）'!$D$6:$X$47,21,FALSE))</f>
        <v/>
      </c>
      <c r="AS52" s="436">
        <f>IF(AS51="","",VLOOKUP(AS51,'【標準様式１】記載例シフト記号表（勤務時間帯）'!$D$6:$X$47,21,FALSE))</f>
        <v>5.9999999999999982</v>
      </c>
      <c r="AT52" s="436" t="str">
        <f>IF(AT51="","",VLOOKUP(AT51,'【標準様式１】記載例シフト記号表（勤務時間帯）'!$D$6:$X$47,21,FALSE))</f>
        <v/>
      </c>
      <c r="AU52" s="436" t="str">
        <f>IF(AU51="","",VLOOKUP(AU51,'【標準様式１】記載例シフト記号表（勤務時間帯）'!$D$6:$X$47,21,FALSE))</f>
        <v/>
      </c>
      <c r="AV52" s="437">
        <f>IF(AV51="","",VLOOKUP(AV51,'【標準様式１】記載例シフト記号表（勤務時間帯）'!$D$6:$X$47,21,FALSE))</f>
        <v>5.9999999999999982</v>
      </c>
      <c r="AW52" s="435" t="str">
        <f>IF(AW51="","",VLOOKUP(AW51,'【標準様式１】記載例シフト記号表（勤務時間帯）'!$D$6:$X$47,21,FALSE))</f>
        <v/>
      </c>
      <c r="AX52" s="436" t="str">
        <f>IF(AX51="","",VLOOKUP(AX51,'【標準様式１】記載例シフト記号表（勤務時間帯）'!$D$6:$X$47,21,FALSE))</f>
        <v/>
      </c>
      <c r="AY52" s="436" t="str">
        <f>IF(AY51="","",VLOOKUP(AY51,'【標準様式１】記載例シフト記号表（勤務時間帯）'!$D$6:$X$47,21,FALSE))</f>
        <v/>
      </c>
      <c r="AZ52" s="1352">
        <f>IF($BC$3="４週",SUM(U52:AV52),IF($BC$3="暦月",SUM(U52:AY52),""))</f>
        <v>47.999999999999993</v>
      </c>
      <c r="BA52" s="1353"/>
      <c r="BB52" s="1354">
        <f>IF($BC$3="４週",AZ52/4,IF($BC$3="暦月",(AZ52/($BC$8/7)),""))</f>
        <v>11.999999999999998</v>
      </c>
      <c r="BC52" s="1353"/>
      <c r="BD52" s="1346"/>
      <c r="BE52" s="1347"/>
      <c r="BF52" s="1347"/>
      <c r="BG52" s="1347"/>
      <c r="BH52" s="1348"/>
    </row>
    <row r="53" spans="2:60" ht="20.25" customHeight="1" x14ac:dyDescent="0.4">
      <c r="B53" s="438"/>
      <c r="C53" s="1304"/>
      <c r="D53" s="1305"/>
      <c r="E53" s="1306"/>
      <c r="F53" s="439"/>
      <c r="G53" s="440" t="str">
        <f>C51</f>
        <v>介護従業者</v>
      </c>
      <c r="H53" s="1309"/>
      <c r="I53" s="1316"/>
      <c r="J53" s="1317"/>
      <c r="K53" s="1317"/>
      <c r="L53" s="1318"/>
      <c r="M53" s="1325"/>
      <c r="N53" s="1326"/>
      <c r="O53" s="1327"/>
      <c r="P53" s="462" t="s">
        <v>836</v>
      </c>
      <c r="Q53" s="463"/>
      <c r="R53" s="463"/>
      <c r="S53" s="464"/>
      <c r="T53" s="465"/>
      <c r="U53" s="444" t="str">
        <f>IF(U51="","",VLOOKUP(U51,'【標準様式１】記載例シフト記号表（勤務時間帯）'!$D$6:$Z$47,23,FALSE))</f>
        <v/>
      </c>
      <c r="V53" s="445" t="str">
        <f>IF(V51="","",VLOOKUP(V51,'【標準様式１】記載例シフト記号表（勤務時間帯）'!$D$6:$Z$47,23,FALSE))</f>
        <v/>
      </c>
      <c r="W53" s="445" t="str">
        <f>IF(W51="","",VLOOKUP(W51,'【標準様式１】記載例シフト記号表（勤務時間帯）'!$D$6:$Z$47,23,FALSE))</f>
        <v/>
      </c>
      <c r="X53" s="445" t="str">
        <f>IF(X51="","",VLOOKUP(X51,'【標準様式１】記載例シフト記号表（勤務時間帯）'!$D$6:$Z$47,23,FALSE))</f>
        <v>-</v>
      </c>
      <c r="Y53" s="445" t="str">
        <f>IF(Y51="","",VLOOKUP(Y51,'【標準様式１】記載例シフト記号表（勤務時間帯）'!$D$6:$Z$47,23,FALSE))</f>
        <v/>
      </c>
      <c r="Z53" s="445" t="str">
        <f>IF(Z51="","",VLOOKUP(Z51,'【標準様式１】記載例シフト記号表（勤務時間帯）'!$D$6:$Z$47,23,FALSE))</f>
        <v/>
      </c>
      <c r="AA53" s="446" t="str">
        <f>IF(AA51="","",VLOOKUP(AA51,'【標準様式１】記載例シフト記号表（勤務時間帯）'!$D$6:$Z$47,23,FALSE))</f>
        <v>-</v>
      </c>
      <c r="AB53" s="444" t="str">
        <f>IF(AB51="","",VLOOKUP(AB51,'【標準様式１】記載例シフト記号表（勤務時間帯）'!$D$6:$Z$47,23,FALSE))</f>
        <v/>
      </c>
      <c r="AC53" s="445" t="str">
        <f>IF(AC51="","",VLOOKUP(AC51,'【標準様式１】記載例シフト記号表（勤務時間帯）'!$D$6:$Z$47,23,FALSE))</f>
        <v/>
      </c>
      <c r="AD53" s="445" t="str">
        <f>IF(AD51="","",VLOOKUP(AD51,'【標準様式１】記載例シフト記号表（勤務時間帯）'!$D$6:$Z$47,23,FALSE))</f>
        <v/>
      </c>
      <c r="AE53" s="445" t="str">
        <f>IF(AE51="","",VLOOKUP(AE51,'【標準様式１】記載例シフト記号表（勤務時間帯）'!$D$6:$Z$47,23,FALSE))</f>
        <v>-</v>
      </c>
      <c r="AF53" s="445" t="str">
        <f>IF(AF51="","",VLOOKUP(AF51,'【標準様式１】記載例シフト記号表（勤務時間帯）'!$D$6:$Z$47,23,FALSE))</f>
        <v/>
      </c>
      <c r="AG53" s="445" t="str">
        <f>IF(AG51="","",VLOOKUP(AG51,'【標準様式１】記載例シフト記号表（勤務時間帯）'!$D$6:$Z$47,23,FALSE))</f>
        <v/>
      </c>
      <c r="AH53" s="446" t="str">
        <f>IF(AH51="","",VLOOKUP(AH51,'【標準様式１】記載例シフト記号表（勤務時間帯）'!$D$6:$Z$47,23,FALSE))</f>
        <v>-</v>
      </c>
      <c r="AI53" s="444" t="str">
        <f>IF(AI51="","",VLOOKUP(AI51,'【標準様式１】記載例シフト記号表（勤務時間帯）'!$D$6:$Z$47,23,FALSE))</f>
        <v/>
      </c>
      <c r="AJ53" s="445" t="str">
        <f>IF(AJ51="","",VLOOKUP(AJ51,'【標準様式１】記載例シフト記号表（勤務時間帯）'!$D$6:$Z$47,23,FALSE))</f>
        <v/>
      </c>
      <c r="AK53" s="445" t="str">
        <f>IF(AK51="","",VLOOKUP(AK51,'【標準様式１】記載例シフト記号表（勤務時間帯）'!$D$6:$Z$47,23,FALSE))</f>
        <v/>
      </c>
      <c r="AL53" s="445" t="str">
        <f>IF(AL51="","",VLOOKUP(AL51,'【標準様式１】記載例シフト記号表（勤務時間帯）'!$D$6:$Z$47,23,FALSE))</f>
        <v>-</v>
      </c>
      <c r="AM53" s="445" t="str">
        <f>IF(AM51="","",VLOOKUP(AM51,'【標準様式１】記載例シフト記号表（勤務時間帯）'!$D$6:$Z$47,23,FALSE))</f>
        <v/>
      </c>
      <c r="AN53" s="445" t="str">
        <f>IF(AN51="","",VLOOKUP(AN51,'【標準様式１】記載例シフト記号表（勤務時間帯）'!$D$6:$Z$47,23,FALSE))</f>
        <v/>
      </c>
      <c r="AO53" s="446" t="str">
        <f>IF(AO51="","",VLOOKUP(AO51,'【標準様式１】記載例シフト記号表（勤務時間帯）'!$D$6:$Z$47,23,FALSE))</f>
        <v>-</v>
      </c>
      <c r="AP53" s="444" t="str">
        <f>IF(AP51="","",VLOOKUP(AP51,'【標準様式１】記載例シフト記号表（勤務時間帯）'!$D$6:$Z$47,23,FALSE))</f>
        <v/>
      </c>
      <c r="AQ53" s="445" t="str">
        <f>IF(AQ51="","",VLOOKUP(AQ51,'【標準様式１】記載例シフト記号表（勤務時間帯）'!$D$6:$Z$47,23,FALSE))</f>
        <v/>
      </c>
      <c r="AR53" s="445" t="str">
        <f>IF(AR51="","",VLOOKUP(AR51,'【標準様式１】記載例シフト記号表（勤務時間帯）'!$D$6:$Z$47,23,FALSE))</f>
        <v/>
      </c>
      <c r="AS53" s="445" t="str">
        <f>IF(AS51="","",VLOOKUP(AS51,'【標準様式１】記載例シフト記号表（勤務時間帯）'!$D$6:$Z$47,23,FALSE))</f>
        <v>-</v>
      </c>
      <c r="AT53" s="445" t="str">
        <f>IF(AT51="","",VLOOKUP(AT51,'【標準様式１】記載例シフト記号表（勤務時間帯）'!$D$6:$Z$47,23,FALSE))</f>
        <v/>
      </c>
      <c r="AU53" s="445" t="str">
        <f>IF(AU51="","",VLOOKUP(AU51,'【標準様式１】記載例シフト記号表（勤務時間帯）'!$D$6:$Z$47,23,FALSE))</f>
        <v/>
      </c>
      <c r="AV53" s="446" t="str">
        <f>IF(AV51="","",VLOOKUP(AV51,'【標準様式１】記載例シフト記号表（勤務時間帯）'!$D$6:$Z$47,23,FALSE))</f>
        <v>-</v>
      </c>
      <c r="AW53" s="444" t="str">
        <f>IF(AW51="","",VLOOKUP(AW51,'【標準様式１】記載例シフト記号表（勤務時間帯）'!$D$6:$Z$47,23,FALSE))</f>
        <v/>
      </c>
      <c r="AX53" s="445" t="str">
        <f>IF(AX51="","",VLOOKUP(AX51,'【標準様式１】記載例シフト記号表（勤務時間帯）'!$D$6:$Z$47,23,FALSE))</f>
        <v/>
      </c>
      <c r="AY53" s="445" t="str">
        <f>IF(AY51="","",VLOOKUP(AY51,'【標準様式１】記載例シフト記号表（勤務時間帯）'!$D$6:$Z$47,23,FALSE))</f>
        <v/>
      </c>
      <c r="AZ53" s="1355">
        <f>IF($BC$3="４週",SUM(U53:AV53),IF($BC$3="暦月",SUM(U53:AY53),""))</f>
        <v>0</v>
      </c>
      <c r="BA53" s="1356"/>
      <c r="BB53" s="1357">
        <f>IF($BC$3="４週",AZ53/4,IF($BC$3="暦月",(AZ53/($BC$8/7)),""))</f>
        <v>0</v>
      </c>
      <c r="BC53" s="1356"/>
      <c r="BD53" s="1349"/>
      <c r="BE53" s="1350"/>
      <c r="BF53" s="1350"/>
      <c r="BG53" s="1350"/>
      <c r="BH53" s="1351"/>
    </row>
    <row r="54" spans="2:60" ht="20.25" customHeight="1" x14ac:dyDescent="0.4">
      <c r="B54" s="447"/>
      <c r="C54" s="1298" t="s">
        <v>841</v>
      </c>
      <c r="D54" s="1299"/>
      <c r="E54" s="1300"/>
      <c r="F54" s="429"/>
      <c r="G54" s="430"/>
      <c r="H54" s="1362" t="s">
        <v>855</v>
      </c>
      <c r="I54" s="1310" t="s">
        <v>81</v>
      </c>
      <c r="J54" s="1311"/>
      <c r="K54" s="1311"/>
      <c r="L54" s="1312"/>
      <c r="M54" s="1319" t="s">
        <v>859</v>
      </c>
      <c r="N54" s="1320"/>
      <c r="O54" s="1321"/>
      <c r="P54" s="269" t="s">
        <v>833</v>
      </c>
      <c r="Q54" s="455"/>
      <c r="R54" s="455"/>
      <c r="S54" s="456"/>
      <c r="T54" s="461"/>
      <c r="U54" s="452"/>
      <c r="V54" s="453" t="s">
        <v>846</v>
      </c>
      <c r="W54" s="453"/>
      <c r="X54" s="453"/>
      <c r="Y54" s="453" t="s">
        <v>846</v>
      </c>
      <c r="Z54" s="453"/>
      <c r="AA54" s="454"/>
      <c r="AB54" s="452"/>
      <c r="AC54" s="453" t="s">
        <v>846</v>
      </c>
      <c r="AD54" s="453"/>
      <c r="AE54" s="453"/>
      <c r="AF54" s="453" t="s">
        <v>846</v>
      </c>
      <c r="AG54" s="453"/>
      <c r="AH54" s="454"/>
      <c r="AI54" s="452"/>
      <c r="AJ54" s="453" t="s">
        <v>846</v>
      </c>
      <c r="AK54" s="453"/>
      <c r="AL54" s="453"/>
      <c r="AM54" s="453" t="s">
        <v>846</v>
      </c>
      <c r="AN54" s="453"/>
      <c r="AO54" s="454"/>
      <c r="AP54" s="452"/>
      <c r="AQ54" s="453" t="s">
        <v>846</v>
      </c>
      <c r="AR54" s="453"/>
      <c r="AS54" s="453"/>
      <c r="AT54" s="453" t="s">
        <v>846</v>
      </c>
      <c r="AU54" s="453"/>
      <c r="AV54" s="454"/>
      <c r="AW54" s="452"/>
      <c r="AX54" s="453"/>
      <c r="AY54" s="453"/>
      <c r="AZ54" s="1328"/>
      <c r="BA54" s="1329"/>
      <c r="BB54" s="1342"/>
      <c r="BC54" s="1329"/>
      <c r="BD54" s="1343"/>
      <c r="BE54" s="1344"/>
      <c r="BF54" s="1344"/>
      <c r="BG54" s="1344"/>
      <c r="BH54" s="1345"/>
    </row>
    <row r="55" spans="2:60" ht="20.25" customHeight="1" x14ac:dyDescent="0.4">
      <c r="B55" s="428">
        <f>B52+1</f>
        <v>12</v>
      </c>
      <c r="C55" s="1301"/>
      <c r="D55" s="1302"/>
      <c r="E55" s="1303"/>
      <c r="F55" s="429" t="str">
        <f>C54</f>
        <v>介護従業者</v>
      </c>
      <c r="G55" s="430"/>
      <c r="H55" s="1308"/>
      <c r="I55" s="1313"/>
      <c r="J55" s="1314"/>
      <c r="K55" s="1314"/>
      <c r="L55" s="1315"/>
      <c r="M55" s="1322"/>
      <c r="N55" s="1323"/>
      <c r="O55" s="1324"/>
      <c r="P55" s="431" t="s">
        <v>835</v>
      </c>
      <c r="Q55" s="432"/>
      <c r="R55" s="432"/>
      <c r="S55" s="433"/>
      <c r="T55" s="434"/>
      <c r="U55" s="435" t="str">
        <f>IF(U54="","",VLOOKUP(U54,'【標準様式１】記載例シフト記号表（勤務時間帯）'!$D$6:$X$47,21,FALSE))</f>
        <v/>
      </c>
      <c r="V55" s="436">
        <f>IF(V54="","",VLOOKUP(V54,'【標準様式１】記載例シフト記号表（勤務時間帯）'!$D$6:$X$47,21,FALSE))</f>
        <v>7.9999999999999982</v>
      </c>
      <c r="W55" s="436" t="str">
        <f>IF(W54="","",VLOOKUP(W54,'【標準様式１】記載例シフト記号表（勤務時間帯）'!$D$6:$X$47,21,FALSE))</f>
        <v/>
      </c>
      <c r="X55" s="436" t="str">
        <f>IF(X54="","",VLOOKUP(X54,'【標準様式１】記載例シフト記号表（勤務時間帯）'!$D$6:$X$47,21,FALSE))</f>
        <v/>
      </c>
      <c r="Y55" s="436">
        <f>IF(Y54="","",VLOOKUP(Y54,'【標準様式１】記載例シフト記号表（勤務時間帯）'!$D$6:$X$47,21,FALSE))</f>
        <v>7.9999999999999982</v>
      </c>
      <c r="Z55" s="436" t="str">
        <f>IF(Z54="","",VLOOKUP(Z54,'【標準様式１】記載例シフト記号表（勤務時間帯）'!$D$6:$X$47,21,FALSE))</f>
        <v/>
      </c>
      <c r="AA55" s="437" t="str">
        <f>IF(AA54="","",VLOOKUP(AA54,'【標準様式１】記載例シフト記号表（勤務時間帯）'!$D$6:$X$47,21,FALSE))</f>
        <v/>
      </c>
      <c r="AB55" s="435" t="str">
        <f>IF(AB54="","",VLOOKUP(AB54,'【標準様式１】記載例シフト記号表（勤務時間帯）'!$D$6:$X$47,21,FALSE))</f>
        <v/>
      </c>
      <c r="AC55" s="436">
        <f>IF(AC54="","",VLOOKUP(AC54,'【標準様式１】記載例シフト記号表（勤務時間帯）'!$D$6:$X$47,21,FALSE))</f>
        <v>7.9999999999999982</v>
      </c>
      <c r="AD55" s="436" t="str">
        <f>IF(AD54="","",VLOOKUP(AD54,'【標準様式１】記載例シフト記号表（勤務時間帯）'!$D$6:$X$47,21,FALSE))</f>
        <v/>
      </c>
      <c r="AE55" s="436" t="str">
        <f>IF(AE54="","",VLOOKUP(AE54,'【標準様式１】記載例シフト記号表（勤務時間帯）'!$D$6:$X$47,21,FALSE))</f>
        <v/>
      </c>
      <c r="AF55" s="436">
        <f>IF(AF54="","",VLOOKUP(AF54,'【標準様式１】記載例シフト記号表（勤務時間帯）'!$D$6:$X$47,21,FALSE))</f>
        <v>7.9999999999999982</v>
      </c>
      <c r="AG55" s="436" t="str">
        <f>IF(AG54="","",VLOOKUP(AG54,'【標準様式１】記載例シフト記号表（勤務時間帯）'!$D$6:$X$47,21,FALSE))</f>
        <v/>
      </c>
      <c r="AH55" s="437" t="str">
        <f>IF(AH54="","",VLOOKUP(AH54,'【標準様式１】記載例シフト記号表（勤務時間帯）'!$D$6:$X$47,21,FALSE))</f>
        <v/>
      </c>
      <c r="AI55" s="435" t="str">
        <f>IF(AI54="","",VLOOKUP(AI54,'【標準様式１】記載例シフト記号表（勤務時間帯）'!$D$6:$X$47,21,FALSE))</f>
        <v/>
      </c>
      <c r="AJ55" s="436">
        <f>IF(AJ54="","",VLOOKUP(AJ54,'【標準様式１】記載例シフト記号表（勤務時間帯）'!$D$6:$X$47,21,FALSE))</f>
        <v>7.9999999999999982</v>
      </c>
      <c r="AK55" s="436" t="str">
        <f>IF(AK54="","",VLOOKUP(AK54,'【標準様式１】記載例シフト記号表（勤務時間帯）'!$D$6:$X$47,21,FALSE))</f>
        <v/>
      </c>
      <c r="AL55" s="436" t="str">
        <f>IF(AL54="","",VLOOKUP(AL54,'【標準様式１】記載例シフト記号表（勤務時間帯）'!$D$6:$X$47,21,FALSE))</f>
        <v/>
      </c>
      <c r="AM55" s="436">
        <f>IF(AM54="","",VLOOKUP(AM54,'【標準様式１】記載例シフト記号表（勤務時間帯）'!$D$6:$X$47,21,FALSE))</f>
        <v>7.9999999999999982</v>
      </c>
      <c r="AN55" s="436" t="str">
        <f>IF(AN54="","",VLOOKUP(AN54,'【標準様式１】記載例シフト記号表（勤務時間帯）'!$D$6:$X$47,21,FALSE))</f>
        <v/>
      </c>
      <c r="AO55" s="437" t="str">
        <f>IF(AO54="","",VLOOKUP(AO54,'【標準様式１】記載例シフト記号表（勤務時間帯）'!$D$6:$X$47,21,FALSE))</f>
        <v/>
      </c>
      <c r="AP55" s="435" t="str">
        <f>IF(AP54="","",VLOOKUP(AP54,'【標準様式１】記載例シフト記号表（勤務時間帯）'!$D$6:$X$47,21,FALSE))</f>
        <v/>
      </c>
      <c r="AQ55" s="436">
        <f>IF(AQ54="","",VLOOKUP(AQ54,'【標準様式１】記載例シフト記号表（勤務時間帯）'!$D$6:$X$47,21,FALSE))</f>
        <v>7.9999999999999982</v>
      </c>
      <c r="AR55" s="436" t="str">
        <f>IF(AR54="","",VLOOKUP(AR54,'【標準様式１】記載例シフト記号表（勤務時間帯）'!$D$6:$X$47,21,FALSE))</f>
        <v/>
      </c>
      <c r="AS55" s="436" t="str">
        <f>IF(AS54="","",VLOOKUP(AS54,'【標準様式１】記載例シフト記号表（勤務時間帯）'!$D$6:$X$47,21,FALSE))</f>
        <v/>
      </c>
      <c r="AT55" s="436">
        <f>IF(AT54="","",VLOOKUP(AT54,'【標準様式１】記載例シフト記号表（勤務時間帯）'!$D$6:$X$47,21,FALSE))</f>
        <v>7.9999999999999982</v>
      </c>
      <c r="AU55" s="436" t="str">
        <f>IF(AU54="","",VLOOKUP(AU54,'【標準様式１】記載例シフト記号表（勤務時間帯）'!$D$6:$X$47,21,FALSE))</f>
        <v/>
      </c>
      <c r="AV55" s="437" t="str">
        <f>IF(AV54="","",VLOOKUP(AV54,'【標準様式１】記載例シフト記号表（勤務時間帯）'!$D$6:$X$47,21,FALSE))</f>
        <v/>
      </c>
      <c r="AW55" s="435" t="str">
        <f>IF(AW54="","",VLOOKUP(AW54,'【標準様式１】記載例シフト記号表（勤務時間帯）'!$D$6:$X$47,21,FALSE))</f>
        <v/>
      </c>
      <c r="AX55" s="436" t="str">
        <f>IF(AX54="","",VLOOKUP(AX54,'【標準様式１】記載例シフト記号表（勤務時間帯）'!$D$6:$X$47,21,FALSE))</f>
        <v/>
      </c>
      <c r="AY55" s="436" t="str">
        <f>IF(AY54="","",VLOOKUP(AY54,'【標準様式１】記載例シフト記号表（勤務時間帯）'!$D$6:$X$47,21,FALSE))</f>
        <v/>
      </c>
      <c r="AZ55" s="1352">
        <f>IF($BC$3="４週",SUM(U55:AV55),IF($BC$3="暦月",SUM(U55:AY55),""))</f>
        <v>63.999999999999993</v>
      </c>
      <c r="BA55" s="1353"/>
      <c r="BB55" s="1354">
        <f>IF($BC$3="４週",AZ55/4,IF($BC$3="暦月",(AZ55/($BC$8/7)),""))</f>
        <v>15.999999999999998</v>
      </c>
      <c r="BC55" s="1353"/>
      <c r="BD55" s="1346"/>
      <c r="BE55" s="1347"/>
      <c r="BF55" s="1347"/>
      <c r="BG55" s="1347"/>
      <c r="BH55" s="1348"/>
    </row>
    <row r="56" spans="2:60" ht="20.25" customHeight="1" x14ac:dyDescent="0.4">
      <c r="B56" s="438"/>
      <c r="C56" s="1304"/>
      <c r="D56" s="1305"/>
      <c r="E56" s="1306"/>
      <c r="F56" s="439"/>
      <c r="G56" s="440" t="str">
        <f>C54</f>
        <v>介護従業者</v>
      </c>
      <c r="H56" s="1309"/>
      <c r="I56" s="1316"/>
      <c r="J56" s="1317"/>
      <c r="K56" s="1317"/>
      <c r="L56" s="1318"/>
      <c r="M56" s="1325"/>
      <c r="N56" s="1326"/>
      <c r="O56" s="1327"/>
      <c r="P56" s="462" t="s">
        <v>836</v>
      </c>
      <c r="Q56" s="463"/>
      <c r="R56" s="463"/>
      <c r="S56" s="464"/>
      <c r="T56" s="465"/>
      <c r="U56" s="444" t="str">
        <f>IF(U54="","",VLOOKUP(U54,'【標準様式１】記載例シフト記号表（勤務時間帯）'!$D$6:$Z$47,23,FALSE))</f>
        <v/>
      </c>
      <c r="V56" s="445" t="str">
        <f>IF(V54="","",VLOOKUP(V54,'【標準様式１】記載例シフト記号表（勤務時間帯）'!$D$6:$Z$47,23,FALSE))</f>
        <v>-</v>
      </c>
      <c r="W56" s="445" t="str">
        <f>IF(W54="","",VLOOKUP(W54,'【標準様式１】記載例シフト記号表（勤務時間帯）'!$D$6:$Z$47,23,FALSE))</f>
        <v/>
      </c>
      <c r="X56" s="445" t="str">
        <f>IF(X54="","",VLOOKUP(X54,'【標準様式１】記載例シフト記号表（勤務時間帯）'!$D$6:$Z$47,23,FALSE))</f>
        <v/>
      </c>
      <c r="Y56" s="445" t="str">
        <f>IF(Y54="","",VLOOKUP(Y54,'【標準様式１】記載例シフト記号表（勤務時間帯）'!$D$6:$Z$47,23,FALSE))</f>
        <v>-</v>
      </c>
      <c r="Z56" s="445" t="str">
        <f>IF(Z54="","",VLOOKUP(Z54,'【標準様式１】記載例シフト記号表（勤務時間帯）'!$D$6:$Z$47,23,FALSE))</f>
        <v/>
      </c>
      <c r="AA56" s="446" t="str">
        <f>IF(AA54="","",VLOOKUP(AA54,'【標準様式１】記載例シフト記号表（勤務時間帯）'!$D$6:$Z$47,23,FALSE))</f>
        <v/>
      </c>
      <c r="AB56" s="444" t="str">
        <f>IF(AB54="","",VLOOKUP(AB54,'【標準様式１】記載例シフト記号表（勤務時間帯）'!$D$6:$Z$47,23,FALSE))</f>
        <v/>
      </c>
      <c r="AC56" s="445" t="str">
        <f>IF(AC54="","",VLOOKUP(AC54,'【標準様式１】記載例シフト記号表（勤務時間帯）'!$D$6:$Z$47,23,FALSE))</f>
        <v>-</v>
      </c>
      <c r="AD56" s="445" t="str">
        <f>IF(AD54="","",VLOOKUP(AD54,'【標準様式１】記載例シフト記号表（勤務時間帯）'!$D$6:$Z$47,23,FALSE))</f>
        <v/>
      </c>
      <c r="AE56" s="445" t="str">
        <f>IF(AE54="","",VLOOKUP(AE54,'【標準様式１】記載例シフト記号表（勤務時間帯）'!$D$6:$Z$47,23,FALSE))</f>
        <v/>
      </c>
      <c r="AF56" s="445" t="str">
        <f>IF(AF54="","",VLOOKUP(AF54,'【標準様式１】記載例シフト記号表（勤務時間帯）'!$D$6:$Z$47,23,FALSE))</f>
        <v>-</v>
      </c>
      <c r="AG56" s="445" t="str">
        <f>IF(AG54="","",VLOOKUP(AG54,'【標準様式１】記載例シフト記号表（勤務時間帯）'!$D$6:$Z$47,23,FALSE))</f>
        <v/>
      </c>
      <c r="AH56" s="446" t="str">
        <f>IF(AH54="","",VLOOKUP(AH54,'【標準様式１】記載例シフト記号表（勤務時間帯）'!$D$6:$Z$47,23,FALSE))</f>
        <v/>
      </c>
      <c r="AI56" s="444" t="str">
        <f>IF(AI54="","",VLOOKUP(AI54,'【標準様式１】記載例シフト記号表（勤務時間帯）'!$D$6:$Z$47,23,FALSE))</f>
        <v/>
      </c>
      <c r="AJ56" s="445" t="str">
        <f>IF(AJ54="","",VLOOKUP(AJ54,'【標準様式１】記載例シフト記号表（勤務時間帯）'!$D$6:$Z$47,23,FALSE))</f>
        <v>-</v>
      </c>
      <c r="AK56" s="445" t="str">
        <f>IF(AK54="","",VLOOKUP(AK54,'【標準様式１】記載例シフト記号表（勤務時間帯）'!$D$6:$Z$47,23,FALSE))</f>
        <v/>
      </c>
      <c r="AL56" s="445" t="str">
        <f>IF(AL54="","",VLOOKUP(AL54,'【標準様式１】記載例シフト記号表（勤務時間帯）'!$D$6:$Z$47,23,FALSE))</f>
        <v/>
      </c>
      <c r="AM56" s="445" t="str">
        <f>IF(AM54="","",VLOOKUP(AM54,'【標準様式１】記載例シフト記号表（勤務時間帯）'!$D$6:$Z$47,23,FALSE))</f>
        <v>-</v>
      </c>
      <c r="AN56" s="445" t="str">
        <f>IF(AN54="","",VLOOKUP(AN54,'【標準様式１】記載例シフト記号表（勤務時間帯）'!$D$6:$Z$47,23,FALSE))</f>
        <v/>
      </c>
      <c r="AO56" s="446" t="str">
        <f>IF(AO54="","",VLOOKUP(AO54,'【標準様式１】記載例シフト記号表（勤務時間帯）'!$D$6:$Z$47,23,FALSE))</f>
        <v/>
      </c>
      <c r="AP56" s="444" t="str">
        <f>IF(AP54="","",VLOOKUP(AP54,'【標準様式１】記載例シフト記号表（勤務時間帯）'!$D$6:$Z$47,23,FALSE))</f>
        <v/>
      </c>
      <c r="AQ56" s="445" t="str">
        <f>IF(AQ54="","",VLOOKUP(AQ54,'【標準様式１】記載例シフト記号表（勤務時間帯）'!$D$6:$Z$47,23,FALSE))</f>
        <v>-</v>
      </c>
      <c r="AR56" s="445" t="str">
        <f>IF(AR54="","",VLOOKUP(AR54,'【標準様式１】記載例シフト記号表（勤務時間帯）'!$D$6:$Z$47,23,FALSE))</f>
        <v/>
      </c>
      <c r="AS56" s="445" t="str">
        <f>IF(AS54="","",VLOOKUP(AS54,'【標準様式１】記載例シフト記号表（勤務時間帯）'!$D$6:$Z$47,23,FALSE))</f>
        <v/>
      </c>
      <c r="AT56" s="445" t="str">
        <f>IF(AT54="","",VLOOKUP(AT54,'【標準様式１】記載例シフト記号表（勤務時間帯）'!$D$6:$Z$47,23,FALSE))</f>
        <v>-</v>
      </c>
      <c r="AU56" s="445" t="str">
        <f>IF(AU54="","",VLOOKUP(AU54,'【標準様式１】記載例シフト記号表（勤務時間帯）'!$D$6:$Z$47,23,FALSE))</f>
        <v/>
      </c>
      <c r="AV56" s="446" t="str">
        <f>IF(AV54="","",VLOOKUP(AV54,'【標準様式１】記載例シフト記号表（勤務時間帯）'!$D$6:$Z$47,23,FALSE))</f>
        <v/>
      </c>
      <c r="AW56" s="444" t="str">
        <f>IF(AW54="","",VLOOKUP(AW54,'【標準様式１】記載例シフト記号表（勤務時間帯）'!$D$6:$Z$47,23,FALSE))</f>
        <v/>
      </c>
      <c r="AX56" s="445" t="str">
        <f>IF(AX54="","",VLOOKUP(AX54,'【標準様式１】記載例シフト記号表（勤務時間帯）'!$D$6:$Z$47,23,FALSE))</f>
        <v/>
      </c>
      <c r="AY56" s="445" t="str">
        <f>IF(AY54="","",VLOOKUP(AY54,'【標準様式１】記載例シフト記号表（勤務時間帯）'!$D$6:$Z$47,23,FALSE))</f>
        <v/>
      </c>
      <c r="AZ56" s="1355">
        <f>IF($BC$3="４週",SUM(U56:AV56),IF($BC$3="暦月",SUM(U56:AY56),""))</f>
        <v>0</v>
      </c>
      <c r="BA56" s="1356"/>
      <c r="BB56" s="1357">
        <f>IF($BC$3="４週",AZ56/4,IF($BC$3="暦月",(AZ56/($BC$8/7)),""))</f>
        <v>0</v>
      </c>
      <c r="BC56" s="1356"/>
      <c r="BD56" s="1349"/>
      <c r="BE56" s="1350"/>
      <c r="BF56" s="1350"/>
      <c r="BG56" s="1350"/>
      <c r="BH56" s="1351"/>
    </row>
    <row r="57" spans="2:60" ht="20.25" customHeight="1" x14ac:dyDescent="0.4">
      <c r="B57" s="447"/>
      <c r="C57" s="1298" t="s">
        <v>841</v>
      </c>
      <c r="D57" s="1299"/>
      <c r="E57" s="1300"/>
      <c r="F57" s="429"/>
      <c r="G57" s="430"/>
      <c r="H57" s="1362" t="s">
        <v>855</v>
      </c>
      <c r="I57" s="1310" t="s">
        <v>81</v>
      </c>
      <c r="J57" s="1311"/>
      <c r="K57" s="1311"/>
      <c r="L57" s="1312"/>
      <c r="M57" s="1319" t="s">
        <v>860</v>
      </c>
      <c r="N57" s="1320"/>
      <c r="O57" s="1321"/>
      <c r="P57" s="269" t="s">
        <v>833</v>
      </c>
      <c r="Q57" s="455"/>
      <c r="R57" s="455"/>
      <c r="S57" s="456"/>
      <c r="T57" s="461"/>
      <c r="U57" s="452" t="s">
        <v>228</v>
      </c>
      <c r="V57" s="453"/>
      <c r="W57" s="453"/>
      <c r="X57" s="453"/>
      <c r="Y57" s="453"/>
      <c r="Z57" s="453" t="s">
        <v>228</v>
      </c>
      <c r="AA57" s="454"/>
      <c r="AB57" s="452" t="s">
        <v>228</v>
      </c>
      <c r="AC57" s="453"/>
      <c r="AD57" s="453"/>
      <c r="AE57" s="453"/>
      <c r="AF57" s="453"/>
      <c r="AG57" s="453" t="s">
        <v>228</v>
      </c>
      <c r="AH57" s="454"/>
      <c r="AI57" s="452" t="s">
        <v>228</v>
      </c>
      <c r="AJ57" s="453"/>
      <c r="AK57" s="453"/>
      <c r="AL57" s="453"/>
      <c r="AM57" s="453"/>
      <c r="AN57" s="453" t="s">
        <v>228</v>
      </c>
      <c r="AO57" s="454"/>
      <c r="AP57" s="452" t="s">
        <v>228</v>
      </c>
      <c r="AQ57" s="453"/>
      <c r="AR57" s="453"/>
      <c r="AS57" s="453"/>
      <c r="AT57" s="453"/>
      <c r="AU57" s="453" t="s">
        <v>228</v>
      </c>
      <c r="AV57" s="454"/>
      <c r="AW57" s="452"/>
      <c r="AX57" s="453"/>
      <c r="AY57" s="453"/>
      <c r="AZ57" s="1328"/>
      <c r="BA57" s="1329"/>
      <c r="BB57" s="1342"/>
      <c r="BC57" s="1329"/>
      <c r="BD57" s="1343"/>
      <c r="BE57" s="1344"/>
      <c r="BF57" s="1344"/>
      <c r="BG57" s="1344"/>
      <c r="BH57" s="1345"/>
    </row>
    <row r="58" spans="2:60" ht="20.25" customHeight="1" x14ac:dyDescent="0.4">
      <c r="B58" s="428">
        <f>B55+1</f>
        <v>13</v>
      </c>
      <c r="C58" s="1301"/>
      <c r="D58" s="1302"/>
      <c r="E58" s="1303"/>
      <c r="F58" s="429" t="str">
        <f>C57</f>
        <v>介護従業者</v>
      </c>
      <c r="G58" s="430"/>
      <c r="H58" s="1308"/>
      <c r="I58" s="1313"/>
      <c r="J58" s="1314"/>
      <c r="K58" s="1314"/>
      <c r="L58" s="1315"/>
      <c r="M58" s="1322"/>
      <c r="N58" s="1323"/>
      <c r="O58" s="1324"/>
      <c r="P58" s="431" t="s">
        <v>835</v>
      </c>
      <c r="Q58" s="432"/>
      <c r="R58" s="432"/>
      <c r="S58" s="433"/>
      <c r="T58" s="434"/>
      <c r="U58" s="435">
        <f>IF(U57="","",VLOOKUP(U57,'【標準様式１】記載例シフト記号表（勤務時間帯）'!$D$6:$X$47,21,FALSE))</f>
        <v>6</v>
      </c>
      <c r="V58" s="436" t="str">
        <f>IF(V57="","",VLOOKUP(V57,'【標準様式１】記載例シフト記号表（勤務時間帯）'!$D$6:$X$47,21,FALSE))</f>
        <v/>
      </c>
      <c r="W58" s="436" t="str">
        <f>IF(W57="","",VLOOKUP(W57,'【標準様式１】記載例シフト記号表（勤務時間帯）'!$D$6:$X$47,21,FALSE))</f>
        <v/>
      </c>
      <c r="X58" s="436" t="str">
        <f>IF(X57="","",VLOOKUP(X57,'【標準様式１】記載例シフト記号表（勤務時間帯）'!$D$6:$X$47,21,FALSE))</f>
        <v/>
      </c>
      <c r="Y58" s="436" t="str">
        <f>IF(Y57="","",VLOOKUP(Y57,'【標準様式１】記載例シフト記号表（勤務時間帯）'!$D$6:$X$47,21,FALSE))</f>
        <v/>
      </c>
      <c r="Z58" s="436">
        <f>IF(Z57="","",VLOOKUP(Z57,'【標準様式１】記載例シフト記号表（勤務時間帯）'!$D$6:$X$47,21,FALSE))</f>
        <v>6</v>
      </c>
      <c r="AA58" s="437" t="str">
        <f>IF(AA57="","",VLOOKUP(AA57,'【標準様式１】記載例シフト記号表（勤務時間帯）'!$D$6:$X$47,21,FALSE))</f>
        <v/>
      </c>
      <c r="AB58" s="435">
        <f>IF(AB57="","",VLOOKUP(AB57,'【標準様式１】記載例シフト記号表（勤務時間帯）'!$D$6:$X$47,21,FALSE))</f>
        <v>6</v>
      </c>
      <c r="AC58" s="436" t="str">
        <f>IF(AC57="","",VLOOKUP(AC57,'【標準様式１】記載例シフト記号表（勤務時間帯）'!$D$6:$X$47,21,FALSE))</f>
        <v/>
      </c>
      <c r="AD58" s="436" t="str">
        <f>IF(AD57="","",VLOOKUP(AD57,'【標準様式１】記載例シフト記号表（勤務時間帯）'!$D$6:$X$47,21,FALSE))</f>
        <v/>
      </c>
      <c r="AE58" s="436" t="str">
        <f>IF(AE57="","",VLOOKUP(AE57,'【標準様式１】記載例シフト記号表（勤務時間帯）'!$D$6:$X$47,21,FALSE))</f>
        <v/>
      </c>
      <c r="AF58" s="436" t="str">
        <f>IF(AF57="","",VLOOKUP(AF57,'【標準様式１】記載例シフト記号表（勤務時間帯）'!$D$6:$X$47,21,FALSE))</f>
        <v/>
      </c>
      <c r="AG58" s="436">
        <f>IF(AG57="","",VLOOKUP(AG57,'【標準様式１】記載例シフト記号表（勤務時間帯）'!$D$6:$X$47,21,FALSE))</f>
        <v>6</v>
      </c>
      <c r="AH58" s="437" t="str">
        <f>IF(AH57="","",VLOOKUP(AH57,'【標準様式１】記載例シフト記号表（勤務時間帯）'!$D$6:$X$47,21,FALSE))</f>
        <v/>
      </c>
      <c r="AI58" s="435">
        <f>IF(AI57="","",VLOOKUP(AI57,'【標準様式１】記載例シフト記号表（勤務時間帯）'!$D$6:$X$47,21,FALSE))</f>
        <v>6</v>
      </c>
      <c r="AJ58" s="436" t="str">
        <f>IF(AJ57="","",VLOOKUP(AJ57,'【標準様式１】記載例シフト記号表（勤務時間帯）'!$D$6:$X$47,21,FALSE))</f>
        <v/>
      </c>
      <c r="AK58" s="436" t="str">
        <f>IF(AK57="","",VLOOKUP(AK57,'【標準様式１】記載例シフト記号表（勤務時間帯）'!$D$6:$X$47,21,FALSE))</f>
        <v/>
      </c>
      <c r="AL58" s="436" t="str">
        <f>IF(AL57="","",VLOOKUP(AL57,'【標準様式１】記載例シフト記号表（勤務時間帯）'!$D$6:$X$47,21,FALSE))</f>
        <v/>
      </c>
      <c r="AM58" s="436" t="str">
        <f>IF(AM57="","",VLOOKUP(AM57,'【標準様式１】記載例シフト記号表（勤務時間帯）'!$D$6:$X$47,21,FALSE))</f>
        <v/>
      </c>
      <c r="AN58" s="436">
        <f>IF(AN57="","",VLOOKUP(AN57,'【標準様式１】記載例シフト記号表（勤務時間帯）'!$D$6:$X$47,21,FALSE))</f>
        <v>6</v>
      </c>
      <c r="AO58" s="437" t="str">
        <f>IF(AO57="","",VLOOKUP(AO57,'【標準様式１】記載例シフト記号表（勤務時間帯）'!$D$6:$X$47,21,FALSE))</f>
        <v/>
      </c>
      <c r="AP58" s="435">
        <f>IF(AP57="","",VLOOKUP(AP57,'【標準様式１】記載例シフト記号表（勤務時間帯）'!$D$6:$X$47,21,FALSE))</f>
        <v>6</v>
      </c>
      <c r="AQ58" s="436" t="str">
        <f>IF(AQ57="","",VLOOKUP(AQ57,'【標準様式１】記載例シフト記号表（勤務時間帯）'!$D$6:$X$47,21,FALSE))</f>
        <v/>
      </c>
      <c r="AR58" s="436" t="str">
        <f>IF(AR57="","",VLOOKUP(AR57,'【標準様式１】記載例シフト記号表（勤務時間帯）'!$D$6:$X$47,21,FALSE))</f>
        <v/>
      </c>
      <c r="AS58" s="436" t="str">
        <f>IF(AS57="","",VLOOKUP(AS57,'【標準様式１】記載例シフト記号表（勤務時間帯）'!$D$6:$X$47,21,FALSE))</f>
        <v/>
      </c>
      <c r="AT58" s="436" t="str">
        <f>IF(AT57="","",VLOOKUP(AT57,'【標準様式１】記載例シフト記号表（勤務時間帯）'!$D$6:$X$47,21,FALSE))</f>
        <v/>
      </c>
      <c r="AU58" s="436">
        <f>IF(AU57="","",VLOOKUP(AU57,'【標準様式１】記載例シフト記号表（勤務時間帯）'!$D$6:$X$47,21,FALSE))</f>
        <v>6</v>
      </c>
      <c r="AV58" s="437" t="str">
        <f>IF(AV57="","",VLOOKUP(AV57,'【標準様式１】記載例シフト記号表（勤務時間帯）'!$D$6:$X$47,21,FALSE))</f>
        <v/>
      </c>
      <c r="AW58" s="435" t="str">
        <f>IF(AW57="","",VLOOKUP(AW57,'【標準様式１】記載例シフト記号表（勤務時間帯）'!$D$6:$X$47,21,FALSE))</f>
        <v/>
      </c>
      <c r="AX58" s="436" t="str">
        <f>IF(AX57="","",VLOOKUP(AX57,'【標準様式１】記載例シフト記号表（勤務時間帯）'!$D$6:$X$47,21,FALSE))</f>
        <v/>
      </c>
      <c r="AY58" s="436" t="str">
        <f>IF(AY57="","",VLOOKUP(AY57,'【標準様式１】記載例シフト記号表（勤務時間帯）'!$D$6:$X$47,21,FALSE))</f>
        <v/>
      </c>
      <c r="AZ58" s="1352">
        <f>IF($BC$3="４週",SUM(U58:AV58),IF($BC$3="暦月",SUM(U58:AY58),""))</f>
        <v>48</v>
      </c>
      <c r="BA58" s="1353"/>
      <c r="BB58" s="1354">
        <f>IF($BC$3="４週",AZ58/4,IF($BC$3="暦月",(AZ58/($BC$8/7)),""))</f>
        <v>12</v>
      </c>
      <c r="BC58" s="1353"/>
      <c r="BD58" s="1346"/>
      <c r="BE58" s="1347"/>
      <c r="BF58" s="1347"/>
      <c r="BG58" s="1347"/>
      <c r="BH58" s="1348"/>
    </row>
    <row r="59" spans="2:60" ht="20.25" customHeight="1" x14ac:dyDescent="0.4">
      <c r="B59" s="438"/>
      <c r="C59" s="1304"/>
      <c r="D59" s="1305"/>
      <c r="E59" s="1306"/>
      <c r="F59" s="439"/>
      <c r="G59" s="440" t="str">
        <f>C57</f>
        <v>介護従業者</v>
      </c>
      <c r="H59" s="1309"/>
      <c r="I59" s="1316"/>
      <c r="J59" s="1317"/>
      <c r="K59" s="1317"/>
      <c r="L59" s="1318"/>
      <c r="M59" s="1325"/>
      <c r="N59" s="1326"/>
      <c r="O59" s="1327"/>
      <c r="P59" s="462" t="s">
        <v>836</v>
      </c>
      <c r="Q59" s="463"/>
      <c r="R59" s="463"/>
      <c r="S59" s="464"/>
      <c r="T59" s="465"/>
      <c r="U59" s="444" t="str">
        <f>IF(U57="","",VLOOKUP(U57,'【標準様式１】記載例シフト記号表（勤務時間帯）'!$D$6:$Z$47,23,FALSE))</f>
        <v>-</v>
      </c>
      <c r="V59" s="445" t="str">
        <f>IF(V57="","",VLOOKUP(V57,'【標準様式１】記載例シフト記号表（勤務時間帯）'!$D$6:$Z$47,23,FALSE))</f>
        <v/>
      </c>
      <c r="W59" s="445" t="str">
        <f>IF(W57="","",VLOOKUP(W57,'【標準様式１】記載例シフト記号表（勤務時間帯）'!$D$6:$Z$47,23,FALSE))</f>
        <v/>
      </c>
      <c r="X59" s="445" t="str">
        <f>IF(X57="","",VLOOKUP(X57,'【標準様式１】記載例シフト記号表（勤務時間帯）'!$D$6:$Z$47,23,FALSE))</f>
        <v/>
      </c>
      <c r="Y59" s="445" t="str">
        <f>IF(Y57="","",VLOOKUP(Y57,'【標準様式１】記載例シフト記号表（勤務時間帯）'!$D$6:$Z$47,23,FALSE))</f>
        <v/>
      </c>
      <c r="Z59" s="445" t="str">
        <f>IF(Z57="","",VLOOKUP(Z57,'【標準様式１】記載例シフト記号表（勤務時間帯）'!$D$6:$Z$47,23,FALSE))</f>
        <v>-</v>
      </c>
      <c r="AA59" s="446" t="str">
        <f>IF(AA57="","",VLOOKUP(AA57,'【標準様式１】記載例シフト記号表（勤務時間帯）'!$D$6:$Z$47,23,FALSE))</f>
        <v/>
      </c>
      <c r="AB59" s="444" t="str">
        <f>IF(AB57="","",VLOOKUP(AB57,'【標準様式１】記載例シフト記号表（勤務時間帯）'!$D$6:$Z$47,23,FALSE))</f>
        <v>-</v>
      </c>
      <c r="AC59" s="445" t="str">
        <f>IF(AC57="","",VLOOKUP(AC57,'【標準様式１】記載例シフト記号表（勤務時間帯）'!$D$6:$Z$47,23,FALSE))</f>
        <v/>
      </c>
      <c r="AD59" s="445" t="str">
        <f>IF(AD57="","",VLOOKUP(AD57,'【標準様式１】記載例シフト記号表（勤務時間帯）'!$D$6:$Z$47,23,FALSE))</f>
        <v/>
      </c>
      <c r="AE59" s="445" t="str">
        <f>IF(AE57="","",VLOOKUP(AE57,'【標準様式１】記載例シフト記号表（勤務時間帯）'!$D$6:$Z$47,23,FALSE))</f>
        <v/>
      </c>
      <c r="AF59" s="445" t="str">
        <f>IF(AF57="","",VLOOKUP(AF57,'【標準様式１】記載例シフト記号表（勤務時間帯）'!$D$6:$Z$47,23,FALSE))</f>
        <v/>
      </c>
      <c r="AG59" s="445" t="str">
        <f>IF(AG57="","",VLOOKUP(AG57,'【標準様式１】記載例シフト記号表（勤務時間帯）'!$D$6:$Z$47,23,FALSE))</f>
        <v>-</v>
      </c>
      <c r="AH59" s="446" t="str">
        <f>IF(AH57="","",VLOOKUP(AH57,'【標準様式１】記載例シフト記号表（勤務時間帯）'!$D$6:$Z$47,23,FALSE))</f>
        <v/>
      </c>
      <c r="AI59" s="444" t="str">
        <f>IF(AI57="","",VLOOKUP(AI57,'【標準様式１】記載例シフト記号表（勤務時間帯）'!$D$6:$Z$47,23,FALSE))</f>
        <v>-</v>
      </c>
      <c r="AJ59" s="445" t="str">
        <f>IF(AJ57="","",VLOOKUP(AJ57,'【標準様式１】記載例シフト記号表（勤務時間帯）'!$D$6:$Z$47,23,FALSE))</f>
        <v/>
      </c>
      <c r="AK59" s="445" t="str">
        <f>IF(AK57="","",VLOOKUP(AK57,'【標準様式１】記載例シフト記号表（勤務時間帯）'!$D$6:$Z$47,23,FALSE))</f>
        <v/>
      </c>
      <c r="AL59" s="445" t="str">
        <f>IF(AL57="","",VLOOKUP(AL57,'【標準様式１】記載例シフト記号表（勤務時間帯）'!$D$6:$Z$47,23,FALSE))</f>
        <v/>
      </c>
      <c r="AM59" s="445" t="str">
        <f>IF(AM57="","",VLOOKUP(AM57,'【標準様式１】記載例シフト記号表（勤務時間帯）'!$D$6:$Z$47,23,FALSE))</f>
        <v/>
      </c>
      <c r="AN59" s="445" t="str">
        <f>IF(AN57="","",VLOOKUP(AN57,'【標準様式１】記載例シフト記号表（勤務時間帯）'!$D$6:$Z$47,23,FALSE))</f>
        <v>-</v>
      </c>
      <c r="AO59" s="446" t="str">
        <f>IF(AO57="","",VLOOKUP(AO57,'【標準様式１】記載例シフト記号表（勤務時間帯）'!$D$6:$Z$47,23,FALSE))</f>
        <v/>
      </c>
      <c r="AP59" s="444" t="str">
        <f>IF(AP57="","",VLOOKUP(AP57,'【標準様式１】記載例シフト記号表（勤務時間帯）'!$D$6:$Z$47,23,FALSE))</f>
        <v>-</v>
      </c>
      <c r="AQ59" s="445" t="str">
        <f>IF(AQ57="","",VLOOKUP(AQ57,'【標準様式１】記載例シフト記号表（勤務時間帯）'!$D$6:$Z$47,23,FALSE))</f>
        <v/>
      </c>
      <c r="AR59" s="445" t="str">
        <f>IF(AR57="","",VLOOKUP(AR57,'【標準様式１】記載例シフト記号表（勤務時間帯）'!$D$6:$Z$47,23,FALSE))</f>
        <v/>
      </c>
      <c r="AS59" s="445" t="str">
        <f>IF(AS57="","",VLOOKUP(AS57,'【標準様式１】記載例シフト記号表（勤務時間帯）'!$D$6:$Z$47,23,FALSE))</f>
        <v/>
      </c>
      <c r="AT59" s="445" t="str">
        <f>IF(AT57="","",VLOOKUP(AT57,'【標準様式１】記載例シフト記号表（勤務時間帯）'!$D$6:$Z$47,23,FALSE))</f>
        <v/>
      </c>
      <c r="AU59" s="445" t="str">
        <f>IF(AU57="","",VLOOKUP(AU57,'【標準様式１】記載例シフト記号表（勤務時間帯）'!$D$6:$Z$47,23,FALSE))</f>
        <v>-</v>
      </c>
      <c r="AV59" s="446" t="str">
        <f>IF(AV57="","",VLOOKUP(AV57,'【標準様式１】記載例シフト記号表（勤務時間帯）'!$D$6:$Z$47,23,FALSE))</f>
        <v/>
      </c>
      <c r="AW59" s="444" t="str">
        <f>IF(AW57="","",VLOOKUP(AW57,'【標準様式１】記載例シフト記号表（勤務時間帯）'!$D$6:$Z$47,23,FALSE))</f>
        <v/>
      </c>
      <c r="AX59" s="445" t="str">
        <f>IF(AX57="","",VLOOKUP(AX57,'【標準様式１】記載例シフト記号表（勤務時間帯）'!$D$6:$Z$47,23,FALSE))</f>
        <v/>
      </c>
      <c r="AY59" s="445" t="str">
        <f>IF(AY57="","",VLOOKUP(AY57,'【標準様式１】記載例シフト記号表（勤務時間帯）'!$D$6:$Z$47,23,FALSE))</f>
        <v/>
      </c>
      <c r="AZ59" s="1355">
        <f>IF($BC$3="４週",SUM(U59:AV59),IF($BC$3="暦月",SUM(U59:AY59),""))</f>
        <v>0</v>
      </c>
      <c r="BA59" s="1356"/>
      <c r="BB59" s="1357">
        <f>IF($BC$3="４週",AZ59/4,IF($BC$3="暦月",(AZ59/($BC$8/7)),""))</f>
        <v>0</v>
      </c>
      <c r="BC59" s="1356"/>
      <c r="BD59" s="1349"/>
      <c r="BE59" s="1350"/>
      <c r="BF59" s="1350"/>
      <c r="BG59" s="1350"/>
      <c r="BH59" s="1351"/>
    </row>
    <row r="60" spans="2:60" ht="20.25" customHeight="1" x14ac:dyDescent="0.4">
      <c r="B60" s="447"/>
      <c r="C60" s="1298" t="s">
        <v>841</v>
      </c>
      <c r="D60" s="1299"/>
      <c r="E60" s="1300"/>
      <c r="F60" s="429"/>
      <c r="G60" s="430"/>
      <c r="H60" s="1362" t="s">
        <v>855</v>
      </c>
      <c r="I60" s="1310" t="s">
        <v>81</v>
      </c>
      <c r="J60" s="1311"/>
      <c r="K60" s="1311"/>
      <c r="L60" s="1312"/>
      <c r="M60" s="1319" t="s">
        <v>861</v>
      </c>
      <c r="N60" s="1320"/>
      <c r="O60" s="1321"/>
      <c r="P60" s="269" t="s">
        <v>833</v>
      </c>
      <c r="Q60" s="455"/>
      <c r="R60" s="455"/>
      <c r="S60" s="456"/>
      <c r="T60" s="461"/>
      <c r="U60" s="452" t="s">
        <v>862</v>
      </c>
      <c r="V60" s="453" t="s">
        <v>862</v>
      </c>
      <c r="W60" s="453" t="s">
        <v>862</v>
      </c>
      <c r="X60" s="453"/>
      <c r="Y60" s="453"/>
      <c r="Z60" s="453"/>
      <c r="AA60" s="454" t="s">
        <v>862</v>
      </c>
      <c r="AB60" s="452" t="s">
        <v>862</v>
      </c>
      <c r="AC60" s="453" t="s">
        <v>862</v>
      </c>
      <c r="AD60" s="453" t="s">
        <v>862</v>
      </c>
      <c r="AE60" s="453"/>
      <c r="AF60" s="453"/>
      <c r="AG60" s="453"/>
      <c r="AH60" s="454" t="s">
        <v>862</v>
      </c>
      <c r="AI60" s="452" t="s">
        <v>862</v>
      </c>
      <c r="AJ60" s="453" t="s">
        <v>862</v>
      </c>
      <c r="AK60" s="453" t="s">
        <v>862</v>
      </c>
      <c r="AL60" s="453"/>
      <c r="AM60" s="453"/>
      <c r="AN60" s="453"/>
      <c r="AO60" s="454" t="s">
        <v>862</v>
      </c>
      <c r="AP60" s="452" t="s">
        <v>862</v>
      </c>
      <c r="AQ60" s="453" t="s">
        <v>862</v>
      </c>
      <c r="AR60" s="453" t="s">
        <v>862</v>
      </c>
      <c r="AS60" s="453"/>
      <c r="AT60" s="453"/>
      <c r="AU60" s="453"/>
      <c r="AV60" s="454" t="s">
        <v>862</v>
      </c>
      <c r="AW60" s="452"/>
      <c r="AX60" s="453"/>
      <c r="AY60" s="453"/>
      <c r="AZ60" s="1328"/>
      <c r="BA60" s="1329"/>
      <c r="BB60" s="1342"/>
      <c r="BC60" s="1329"/>
      <c r="BD60" s="1343"/>
      <c r="BE60" s="1344"/>
      <c r="BF60" s="1344"/>
      <c r="BG60" s="1344"/>
      <c r="BH60" s="1345"/>
    </row>
    <row r="61" spans="2:60" ht="20.25" customHeight="1" x14ac:dyDescent="0.4">
      <c r="B61" s="428">
        <f>B58+1</f>
        <v>14</v>
      </c>
      <c r="C61" s="1301"/>
      <c r="D61" s="1302"/>
      <c r="E61" s="1303"/>
      <c r="F61" s="429" t="str">
        <f>C60</f>
        <v>介護従業者</v>
      </c>
      <c r="G61" s="430"/>
      <c r="H61" s="1308"/>
      <c r="I61" s="1313"/>
      <c r="J61" s="1314"/>
      <c r="K61" s="1314"/>
      <c r="L61" s="1315"/>
      <c r="M61" s="1322"/>
      <c r="N61" s="1323"/>
      <c r="O61" s="1324"/>
      <c r="P61" s="431" t="s">
        <v>835</v>
      </c>
      <c r="Q61" s="432"/>
      <c r="R61" s="432"/>
      <c r="S61" s="433"/>
      <c r="T61" s="434"/>
      <c r="U61" s="435">
        <f>IF(U60="","",VLOOKUP(U60,'【標準様式１】記載例シフト記号表（勤務時間帯）'!$D$6:$X$47,21,FALSE))</f>
        <v>4.0000000000000018</v>
      </c>
      <c r="V61" s="436">
        <f>IF(V60="","",VLOOKUP(V60,'【標準様式１】記載例シフト記号表（勤務時間帯）'!$D$6:$X$47,21,FALSE))</f>
        <v>4.0000000000000018</v>
      </c>
      <c r="W61" s="436">
        <f>IF(W60="","",VLOOKUP(W60,'【標準様式１】記載例シフト記号表（勤務時間帯）'!$D$6:$X$47,21,FALSE))</f>
        <v>4.0000000000000018</v>
      </c>
      <c r="X61" s="436" t="str">
        <f>IF(X60="","",VLOOKUP(X60,'【標準様式１】記載例シフト記号表（勤務時間帯）'!$D$6:$X$47,21,FALSE))</f>
        <v/>
      </c>
      <c r="Y61" s="436" t="str">
        <f>IF(Y60="","",VLOOKUP(Y60,'【標準様式１】記載例シフト記号表（勤務時間帯）'!$D$6:$X$47,21,FALSE))</f>
        <v/>
      </c>
      <c r="Z61" s="436" t="str">
        <f>IF(Z60="","",VLOOKUP(Z60,'【標準様式１】記載例シフト記号表（勤務時間帯）'!$D$6:$X$47,21,FALSE))</f>
        <v/>
      </c>
      <c r="AA61" s="437">
        <f>IF(AA60="","",VLOOKUP(AA60,'【標準様式１】記載例シフト記号表（勤務時間帯）'!$D$6:$X$47,21,FALSE))</f>
        <v>4.0000000000000018</v>
      </c>
      <c r="AB61" s="435">
        <f>IF(AB60="","",VLOOKUP(AB60,'【標準様式１】記載例シフト記号表（勤務時間帯）'!$D$6:$X$47,21,FALSE))</f>
        <v>4.0000000000000018</v>
      </c>
      <c r="AC61" s="436">
        <f>IF(AC60="","",VLOOKUP(AC60,'【標準様式１】記載例シフト記号表（勤務時間帯）'!$D$6:$X$47,21,FALSE))</f>
        <v>4.0000000000000018</v>
      </c>
      <c r="AD61" s="436">
        <f>IF(AD60="","",VLOOKUP(AD60,'【標準様式１】記載例シフト記号表（勤務時間帯）'!$D$6:$X$47,21,FALSE))</f>
        <v>4.0000000000000018</v>
      </c>
      <c r="AE61" s="436" t="str">
        <f>IF(AE60="","",VLOOKUP(AE60,'【標準様式１】記載例シフト記号表（勤務時間帯）'!$D$6:$X$47,21,FALSE))</f>
        <v/>
      </c>
      <c r="AF61" s="436" t="str">
        <f>IF(AF60="","",VLOOKUP(AF60,'【標準様式１】記載例シフト記号表（勤務時間帯）'!$D$6:$X$47,21,FALSE))</f>
        <v/>
      </c>
      <c r="AG61" s="436" t="str">
        <f>IF(AG60="","",VLOOKUP(AG60,'【標準様式１】記載例シフト記号表（勤務時間帯）'!$D$6:$X$47,21,FALSE))</f>
        <v/>
      </c>
      <c r="AH61" s="437">
        <f>IF(AH60="","",VLOOKUP(AH60,'【標準様式１】記載例シフト記号表（勤務時間帯）'!$D$6:$X$47,21,FALSE))</f>
        <v>4.0000000000000018</v>
      </c>
      <c r="AI61" s="435">
        <f>IF(AI60="","",VLOOKUP(AI60,'【標準様式１】記載例シフト記号表（勤務時間帯）'!$D$6:$X$47,21,FALSE))</f>
        <v>4.0000000000000018</v>
      </c>
      <c r="AJ61" s="436">
        <f>IF(AJ60="","",VLOOKUP(AJ60,'【標準様式１】記載例シフト記号表（勤務時間帯）'!$D$6:$X$47,21,FALSE))</f>
        <v>4.0000000000000018</v>
      </c>
      <c r="AK61" s="436">
        <f>IF(AK60="","",VLOOKUP(AK60,'【標準様式１】記載例シフト記号表（勤務時間帯）'!$D$6:$X$47,21,FALSE))</f>
        <v>4.0000000000000018</v>
      </c>
      <c r="AL61" s="436" t="str">
        <f>IF(AL60="","",VLOOKUP(AL60,'【標準様式１】記載例シフト記号表（勤務時間帯）'!$D$6:$X$47,21,FALSE))</f>
        <v/>
      </c>
      <c r="AM61" s="436" t="str">
        <f>IF(AM60="","",VLOOKUP(AM60,'【標準様式１】記載例シフト記号表（勤務時間帯）'!$D$6:$X$47,21,FALSE))</f>
        <v/>
      </c>
      <c r="AN61" s="436" t="str">
        <f>IF(AN60="","",VLOOKUP(AN60,'【標準様式１】記載例シフト記号表（勤務時間帯）'!$D$6:$X$47,21,FALSE))</f>
        <v/>
      </c>
      <c r="AO61" s="437">
        <f>IF(AO60="","",VLOOKUP(AO60,'【標準様式１】記載例シフト記号表（勤務時間帯）'!$D$6:$X$47,21,FALSE))</f>
        <v>4.0000000000000018</v>
      </c>
      <c r="AP61" s="435">
        <f>IF(AP60="","",VLOOKUP(AP60,'【標準様式１】記載例シフト記号表（勤務時間帯）'!$D$6:$X$47,21,FALSE))</f>
        <v>4.0000000000000018</v>
      </c>
      <c r="AQ61" s="436">
        <f>IF(AQ60="","",VLOOKUP(AQ60,'【標準様式１】記載例シフト記号表（勤務時間帯）'!$D$6:$X$47,21,FALSE))</f>
        <v>4.0000000000000018</v>
      </c>
      <c r="AR61" s="436">
        <f>IF(AR60="","",VLOOKUP(AR60,'【標準様式１】記載例シフト記号表（勤務時間帯）'!$D$6:$X$47,21,FALSE))</f>
        <v>4.0000000000000018</v>
      </c>
      <c r="AS61" s="436" t="str">
        <f>IF(AS60="","",VLOOKUP(AS60,'【標準様式１】記載例シフト記号表（勤務時間帯）'!$D$6:$X$47,21,FALSE))</f>
        <v/>
      </c>
      <c r="AT61" s="436" t="str">
        <f>IF(AT60="","",VLOOKUP(AT60,'【標準様式１】記載例シフト記号表（勤務時間帯）'!$D$6:$X$47,21,FALSE))</f>
        <v/>
      </c>
      <c r="AU61" s="436" t="str">
        <f>IF(AU60="","",VLOOKUP(AU60,'【標準様式１】記載例シフト記号表（勤務時間帯）'!$D$6:$X$47,21,FALSE))</f>
        <v/>
      </c>
      <c r="AV61" s="437">
        <f>IF(AV60="","",VLOOKUP(AV60,'【標準様式１】記載例シフト記号表（勤務時間帯）'!$D$6:$X$47,21,FALSE))</f>
        <v>4.0000000000000018</v>
      </c>
      <c r="AW61" s="435" t="str">
        <f>IF(AW60="","",VLOOKUP(AW60,'【標準様式１】記載例シフト記号表（勤務時間帯）'!$D$6:$X$47,21,FALSE))</f>
        <v/>
      </c>
      <c r="AX61" s="436" t="str">
        <f>IF(AX60="","",VLOOKUP(AX60,'【標準様式１】記載例シフト記号表（勤務時間帯）'!$D$6:$X$47,21,FALSE))</f>
        <v/>
      </c>
      <c r="AY61" s="436" t="str">
        <f>IF(AY60="","",VLOOKUP(AY60,'【標準様式１】記載例シフト記号表（勤務時間帯）'!$D$6:$X$47,21,FALSE))</f>
        <v/>
      </c>
      <c r="AZ61" s="1352">
        <f>IF($BC$3="４週",SUM(U61:AV61),IF($BC$3="暦月",SUM(U61:AY61),""))</f>
        <v>64.000000000000014</v>
      </c>
      <c r="BA61" s="1353"/>
      <c r="BB61" s="1354">
        <f>IF($BC$3="４週",AZ61/4,IF($BC$3="暦月",(AZ61/($BC$8/7)),""))</f>
        <v>16.000000000000004</v>
      </c>
      <c r="BC61" s="1353"/>
      <c r="BD61" s="1346"/>
      <c r="BE61" s="1347"/>
      <c r="BF61" s="1347"/>
      <c r="BG61" s="1347"/>
      <c r="BH61" s="1348"/>
    </row>
    <row r="62" spans="2:60" ht="20.25" customHeight="1" x14ac:dyDescent="0.4">
      <c r="B62" s="438"/>
      <c r="C62" s="1304"/>
      <c r="D62" s="1305"/>
      <c r="E62" s="1306"/>
      <c r="F62" s="439"/>
      <c r="G62" s="440" t="str">
        <f>C60</f>
        <v>介護従業者</v>
      </c>
      <c r="H62" s="1309"/>
      <c r="I62" s="1316"/>
      <c r="J62" s="1317"/>
      <c r="K62" s="1317"/>
      <c r="L62" s="1318"/>
      <c r="M62" s="1325"/>
      <c r="N62" s="1326"/>
      <c r="O62" s="1327"/>
      <c r="P62" s="462" t="s">
        <v>836</v>
      </c>
      <c r="Q62" s="463"/>
      <c r="R62" s="463"/>
      <c r="S62" s="464"/>
      <c r="T62" s="465"/>
      <c r="U62" s="444" t="str">
        <f>IF(U60="","",VLOOKUP(U60,'【標準様式１】記載例シフト記号表（勤務時間帯）'!$D$6:$Z$47,23,FALSE))</f>
        <v>-</v>
      </c>
      <c r="V62" s="445" t="str">
        <f>IF(V60="","",VLOOKUP(V60,'【標準様式１】記載例シフト記号表（勤務時間帯）'!$D$6:$Z$47,23,FALSE))</f>
        <v>-</v>
      </c>
      <c r="W62" s="445" t="str">
        <f>IF(W60="","",VLOOKUP(W60,'【標準様式１】記載例シフト記号表（勤務時間帯）'!$D$6:$Z$47,23,FALSE))</f>
        <v>-</v>
      </c>
      <c r="X62" s="445" t="str">
        <f>IF(X60="","",VLOOKUP(X60,'【標準様式１】記載例シフト記号表（勤務時間帯）'!$D$6:$Z$47,23,FALSE))</f>
        <v/>
      </c>
      <c r="Y62" s="445" t="str">
        <f>IF(Y60="","",VLOOKUP(Y60,'【標準様式１】記載例シフト記号表（勤務時間帯）'!$D$6:$Z$47,23,FALSE))</f>
        <v/>
      </c>
      <c r="Z62" s="445" t="str">
        <f>IF(Z60="","",VLOOKUP(Z60,'【標準様式１】記載例シフト記号表（勤務時間帯）'!$D$6:$Z$47,23,FALSE))</f>
        <v/>
      </c>
      <c r="AA62" s="446" t="str">
        <f>IF(AA60="","",VLOOKUP(AA60,'【標準様式１】記載例シフト記号表（勤務時間帯）'!$D$6:$Z$47,23,FALSE))</f>
        <v>-</v>
      </c>
      <c r="AB62" s="444" t="str">
        <f>IF(AB60="","",VLOOKUP(AB60,'【標準様式１】記載例シフト記号表（勤務時間帯）'!$D$6:$Z$47,23,FALSE))</f>
        <v>-</v>
      </c>
      <c r="AC62" s="445" t="str">
        <f>IF(AC60="","",VLOOKUP(AC60,'【標準様式１】記載例シフト記号表（勤務時間帯）'!$D$6:$Z$47,23,FALSE))</f>
        <v>-</v>
      </c>
      <c r="AD62" s="445" t="str">
        <f>IF(AD60="","",VLOOKUP(AD60,'【標準様式１】記載例シフト記号表（勤務時間帯）'!$D$6:$Z$47,23,FALSE))</f>
        <v>-</v>
      </c>
      <c r="AE62" s="445" t="str">
        <f>IF(AE60="","",VLOOKUP(AE60,'【標準様式１】記載例シフト記号表（勤務時間帯）'!$D$6:$Z$47,23,FALSE))</f>
        <v/>
      </c>
      <c r="AF62" s="445" t="str">
        <f>IF(AF60="","",VLOOKUP(AF60,'【標準様式１】記載例シフト記号表（勤務時間帯）'!$D$6:$Z$47,23,FALSE))</f>
        <v/>
      </c>
      <c r="AG62" s="445" t="str">
        <f>IF(AG60="","",VLOOKUP(AG60,'【標準様式１】記載例シフト記号表（勤務時間帯）'!$D$6:$Z$47,23,FALSE))</f>
        <v/>
      </c>
      <c r="AH62" s="446" t="str">
        <f>IF(AH60="","",VLOOKUP(AH60,'【標準様式１】記載例シフト記号表（勤務時間帯）'!$D$6:$Z$47,23,FALSE))</f>
        <v>-</v>
      </c>
      <c r="AI62" s="444" t="str">
        <f>IF(AI60="","",VLOOKUP(AI60,'【標準様式１】記載例シフト記号表（勤務時間帯）'!$D$6:$Z$47,23,FALSE))</f>
        <v>-</v>
      </c>
      <c r="AJ62" s="445" t="str">
        <f>IF(AJ60="","",VLOOKUP(AJ60,'【標準様式１】記載例シフト記号表（勤務時間帯）'!$D$6:$Z$47,23,FALSE))</f>
        <v>-</v>
      </c>
      <c r="AK62" s="445" t="str">
        <f>IF(AK60="","",VLOOKUP(AK60,'【標準様式１】記載例シフト記号表（勤務時間帯）'!$D$6:$Z$47,23,FALSE))</f>
        <v>-</v>
      </c>
      <c r="AL62" s="445" t="str">
        <f>IF(AL60="","",VLOOKUP(AL60,'【標準様式１】記載例シフト記号表（勤務時間帯）'!$D$6:$Z$47,23,FALSE))</f>
        <v/>
      </c>
      <c r="AM62" s="445" t="str">
        <f>IF(AM60="","",VLOOKUP(AM60,'【標準様式１】記載例シフト記号表（勤務時間帯）'!$D$6:$Z$47,23,FALSE))</f>
        <v/>
      </c>
      <c r="AN62" s="445" t="str">
        <f>IF(AN60="","",VLOOKUP(AN60,'【標準様式１】記載例シフト記号表（勤務時間帯）'!$D$6:$Z$47,23,FALSE))</f>
        <v/>
      </c>
      <c r="AO62" s="446" t="str">
        <f>IF(AO60="","",VLOOKUP(AO60,'【標準様式１】記載例シフト記号表（勤務時間帯）'!$D$6:$Z$47,23,FALSE))</f>
        <v>-</v>
      </c>
      <c r="AP62" s="444" t="str">
        <f>IF(AP60="","",VLOOKUP(AP60,'【標準様式１】記載例シフト記号表（勤務時間帯）'!$D$6:$Z$47,23,FALSE))</f>
        <v>-</v>
      </c>
      <c r="AQ62" s="445" t="str">
        <f>IF(AQ60="","",VLOOKUP(AQ60,'【標準様式１】記載例シフト記号表（勤務時間帯）'!$D$6:$Z$47,23,FALSE))</f>
        <v>-</v>
      </c>
      <c r="AR62" s="445" t="str">
        <f>IF(AR60="","",VLOOKUP(AR60,'【標準様式１】記載例シフト記号表（勤務時間帯）'!$D$6:$Z$47,23,FALSE))</f>
        <v>-</v>
      </c>
      <c r="AS62" s="445" t="str">
        <f>IF(AS60="","",VLOOKUP(AS60,'【標準様式１】記載例シフト記号表（勤務時間帯）'!$D$6:$Z$47,23,FALSE))</f>
        <v/>
      </c>
      <c r="AT62" s="445" t="str">
        <f>IF(AT60="","",VLOOKUP(AT60,'【標準様式１】記載例シフト記号表（勤務時間帯）'!$D$6:$Z$47,23,FALSE))</f>
        <v/>
      </c>
      <c r="AU62" s="445" t="str">
        <f>IF(AU60="","",VLOOKUP(AU60,'【標準様式１】記載例シフト記号表（勤務時間帯）'!$D$6:$Z$47,23,FALSE))</f>
        <v/>
      </c>
      <c r="AV62" s="446" t="str">
        <f>IF(AV60="","",VLOOKUP(AV60,'【標準様式１】記載例シフト記号表（勤務時間帯）'!$D$6:$Z$47,23,FALSE))</f>
        <v>-</v>
      </c>
      <c r="AW62" s="444" t="str">
        <f>IF(AW60="","",VLOOKUP(AW60,'【標準様式１】記載例シフト記号表（勤務時間帯）'!$D$6:$Z$47,23,FALSE))</f>
        <v/>
      </c>
      <c r="AX62" s="445" t="str">
        <f>IF(AX60="","",VLOOKUP(AX60,'【標準様式１】記載例シフト記号表（勤務時間帯）'!$D$6:$Z$47,23,FALSE))</f>
        <v/>
      </c>
      <c r="AY62" s="445" t="str">
        <f>IF(AY60="","",VLOOKUP(AY60,'【標準様式１】記載例シフト記号表（勤務時間帯）'!$D$6:$Z$47,23,FALSE))</f>
        <v/>
      </c>
      <c r="AZ62" s="1355">
        <f>IF($BC$3="４週",SUM(U62:AV62),IF($BC$3="暦月",SUM(U62:AY62),""))</f>
        <v>0</v>
      </c>
      <c r="BA62" s="1356"/>
      <c r="BB62" s="1357">
        <f>IF($BC$3="４週",AZ62/4,IF($BC$3="暦月",(AZ62/($BC$8/7)),""))</f>
        <v>0</v>
      </c>
      <c r="BC62" s="1356"/>
      <c r="BD62" s="1349"/>
      <c r="BE62" s="1350"/>
      <c r="BF62" s="1350"/>
      <c r="BG62" s="1350"/>
      <c r="BH62" s="1351"/>
    </row>
    <row r="63" spans="2:60" ht="20.25" customHeight="1" x14ac:dyDescent="0.4">
      <c r="B63" s="447"/>
      <c r="C63" s="1298" t="s">
        <v>841</v>
      </c>
      <c r="D63" s="1299"/>
      <c r="E63" s="1300"/>
      <c r="F63" s="429"/>
      <c r="G63" s="430"/>
      <c r="H63" s="1362" t="s">
        <v>855</v>
      </c>
      <c r="I63" s="1310" t="s">
        <v>81</v>
      </c>
      <c r="J63" s="1311"/>
      <c r="K63" s="1311"/>
      <c r="L63" s="1312"/>
      <c r="M63" s="1319" t="s">
        <v>863</v>
      </c>
      <c r="N63" s="1320"/>
      <c r="O63" s="1321"/>
      <c r="P63" s="269" t="s">
        <v>833</v>
      </c>
      <c r="Q63" s="455"/>
      <c r="R63" s="455"/>
      <c r="S63" s="456"/>
      <c r="T63" s="461"/>
      <c r="U63" s="452" t="s">
        <v>864</v>
      </c>
      <c r="V63" s="453" t="s">
        <v>864</v>
      </c>
      <c r="W63" s="453" t="s">
        <v>864</v>
      </c>
      <c r="X63" s="453"/>
      <c r="Y63" s="453"/>
      <c r="Z63" s="453"/>
      <c r="AA63" s="454"/>
      <c r="AB63" s="452" t="s">
        <v>864</v>
      </c>
      <c r="AC63" s="453" t="s">
        <v>864</v>
      </c>
      <c r="AD63" s="453" t="s">
        <v>864</v>
      </c>
      <c r="AE63" s="453"/>
      <c r="AF63" s="453"/>
      <c r="AG63" s="453"/>
      <c r="AH63" s="454"/>
      <c r="AI63" s="452" t="s">
        <v>864</v>
      </c>
      <c r="AJ63" s="453" t="s">
        <v>864</v>
      </c>
      <c r="AK63" s="453" t="s">
        <v>864</v>
      </c>
      <c r="AL63" s="453"/>
      <c r="AM63" s="453"/>
      <c r="AN63" s="453"/>
      <c r="AO63" s="454"/>
      <c r="AP63" s="452" t="s">
        <v>864</v>
      </c>
      <c r="AQ63" s="453" t="s">
        <v>864</v>
      </c>
      <c r="AR63" s="453" t="s">
        <v>864</v>
      </c>
      <c r="AS63" s="453"/>
      <c r="AT63" s="453"/>
      <c r="AU63" s="453"/>
      <c r="AV63" s="454"/>
      <c r="AW63" s="452"/>
      <c r="AX63" s="453"/>
      <c r="AY63" s="453"/>
      <c r="AZ63" s="1328"/>
      <c r="BA63" s="1329"/>
      <c r="BB63" s="1342"/>
      <c r="BC63" s="1329"/>
      <c r="BD63" s="1343"/>
      <c r="BE63" s="1344"/>
      <c r="BF63" s="1344"/>
      <c r="BG63" s="1344"/>
      <c r="BH63" s="1345"/>
    </row>
    <row r="64" spans="2:60" ht="20.25" customHeight="1" x14ac:dyDescent="0.4">
      <c r="B64" s="428">
        <f>B61+1</f>
        <v>15</v>
      </c>
      <c r="C64" s="1301"/>
      <c r="D64" s="1302"/>
      <c r="E64" s="1303"/>
      <c r="F64" s="429" t="str">
        <f>C63</f>
        <v>介護従業者</v>
      </c>
      <c r="G64" s="430"/>
      <c r="H64" s="1308"/>
      <c r="I64" s="1313"/>
      <c r="J64" s="1314"/>
      <c r="K64" s="1314"/>
      <c r="L64" s="1315"/>
      <c r="M64" s="1322"/>
      <c r="N64" s="1323"/>
      <c r="O64" s="1324"/>
      <c r="P64" s="431" t="s">
        <v>835</v>
      </c>
      <c r="Q64" s="432"/>
      <c r="R64" s="432"/>
      <c r="S64" s="433"/>
      <c r="T64" s="434"/>
      <c r="U64" s="435">
        <f>IF(U63="","",VLOOKUP(U63,'【標準様式１】記載例シフト記号表（勤務時間帯）'!$D$6:$X$47,21,FALSE))</f>
        <v>2.4999999999999991</v>
      </c>
      <c r="V64" s="436">
        <f>IF(V63="","",VLOOKUP(V63,'【標準様式１】記載例シフト記号表（勤務時間帯）'!$D$6:$X$47,21,FALSE))</f>
        <v>2.4999999999999991</v>
      </c>
      <c r="W64" s="436">
        <f>IF(W63="","",VLOOKUP(W63,'【標準様式１】記載例シフト記号表（勤務時間帯）'!$D$6:$X$47,21,FALSE))</f>
        <v>2.4999999999999991</v>
      </c>
      <c r="X64" s="436" t="str">
        <f>IF(X63="","",VLOOKUP(X63,'【標準様式１】記載例シフト記号表（勤務時間帯）'!$D$6:$X$47,21,FALSE))</f>
        <v/>
      </c>
      <c r="Y64" s="436" t="str">
        <f>IF(Y63="","",VLOOKUP(Y63,'【標準様式１】記載例シフト記号表（勤務時間帯）'!$D$6:$X$47,21,FALSE))</f>
        <v/>
      </c>
      <c r="Z64" s="436" t="str">
        <f>IF(Z63="","",VLOOKUP(Z63,'【標準様式１】記載例シフト記号表（勤務時間帯）'!$D$6:$X$47,21,FALSE))</f>
        <v/>
      </c>
      <c r="AA64" s="437" t="str">
        <f>IF(AA63="","",VLOOKUP(AA63,'【標準様式１】記載例シフト記号表（勤務時間帯）'!$D$6:$X$47,21,FALSE))</f>
        <v/>
      </c>
      <c r="AB64" s="435">
        <f>IF(AB63="","",VLOOKUP(AB63,'【標準様式１】記載例シフト記号表（勤務時間帯）'!$D$6:$X$47,21,FALSE))</f>
        <v>2.4999999999999991</v>
      </c>
      <c r="AC64" s="436">
        <f>IF(AC63="","",VLOOKUP(AC63,'【標準様式１】記載例シフト記号表（勤務時間帯）'!$D$6:$X$47,21,FALSE))</f>
        <v>2.4999999999999991</v>
      </c>
      <c r="AD64" s="436">
        <f>IF(AD63="","",VLOOKUP(AD63,'【標準様式１】記載例シフト記号表（勤務時間帯）'!$D$6:$X$47,21,FALSE))</f>
        <v>2.4999999999999991</v>
      </c>
      <c r="AE64" s="436" t="str">
        <f>IF(AE63="","",VLOOKUP(AE63,'【標準様式１】記載例シフト記号表（勤務時間帯）'!$D$6:$X$47,21,FALSE))</f>
        <v/>
      </c>
      <c r="AF64" s="436" t="str">
        <f>IF(AF63="","",VLOOKUP(AF63,'【標準様式１】記載例シフト記号表（勤務時間帯）'!$D$6:$X$47,21,FALSE))</f>
        <v/>
      </c>
      <c r="AG64" s="436" t="str">
        <f>IF(AG63="","",VLOOKUP(AG63,'【標準様式１】記載例シフト記号表（勤務時間帯）'!$D$6:$X$47,21,FALSE))</f>
        <v/>
      </c>
      <c r="AH64" s="437" t="str">
        <f>IF(AH63="","",VLOOKUP(AH63,'【標準様式１】記載例シフト記号表（勤務時間帯）'!$D$6:$X$47,21,FALSE))</f>
        <v/>
      </c>
      <c r="AI64" s="435">
        <f>IF(AI63="","",VLOOKUP(AI63,'【標準様式１】記載例シフト記号表（勤務時間帯）'!$D$6:$X$47,21,FALSE))</f>
        <v>2.4999999999999991</v>
      </c>
      <c r="AJ64" s="436">
        <f>IF(AJ63="","",VLOOKUP(AJ63,'【標準様式１】記載例シフト記号表（勤務時間帯）'!$D$6:$X$47,21,FALSE))</f>
        <v>2.4999999999999991</v>
      </c>
      <c r="AK64" s="436">
        <f>IF(AK63="","",VLOOKUP(AK63,'【標準様式１】記載例シフト記号表（勤務時間帯）'!$D$6:$X$47,21,FALSE))</f>
        <v>2.4999999999999991</v>
      </c>
      <c r="AL64" s="436" t="str">
        <f>IF(AL63="","",VLOOKUP(AL63,'【標準様式１】記載例シフト記号表（勤務時間帯）'!$D$6:$X$47,21,FALSE))</f>
        <v/>
      </c>
      <c r="AM64" s="436" t="str">
        <f>IF(AM63="","",VLOOKUP(AM63,'【標準様式１】記載例シフト記号表（勤務時間帯）'!$D$6:$X$47,21,FALSE))</f>
        <v/>
      </c>
      <c r="AN64" s="436" t="str">
        <f>IF(AN63="","",VLOOKUP(AN63,'【標準様式１】記載例シフト記号表（勤務時間帯）'!$D$6:$X$47,21,FALSE))</f>
        <v/>
      </c>
      <c r="AO64" s="437" t="str">
        <f>IF(AO63="","",VLOOKUP(AO63,'【標準様式１】記載例シフト記号表（勤務時間帯）'!$D$6:$X$47,21,FALSE))</f>
        <v/>
      </c>
      <c r="AP64" s="435">
        <f>IF(AP63="","",VLOOKUP(AP63,'【標準様式１】記載例シフト記号表（勤務時間帯）'!$D$6:$X$47,21,FALSE))</f>
        <v>2.4999999999999991</v>
      </c>
      <c r="AQ64" s="436">
        <f>IF(AQ63="","",VLOOKUP(AQ63,'【標準様式１】記載例シフト記号表（勤務時間帯）'!$D$6:$X$47,21,FALSE))</f>
        <v>2.4999999999999991</v>
      </c>
      <c r="AR64" s="436">
        <f>IF(AR63="","",VLOOKUP(AR63,'【標準様式１】記載例シフト記号表（勤務時間帯）'!$D$6:$X$47,21,FALSE))</f>
        <v>2.4999999999999991</v>
      </c>
      <c r="AS64" s="436" t="str">
        <f>IF(AS63="","",VLOOKUP(AS63,'【標準様式１】記載例シフト記号表（勤務時間帯）'!$D$6:$X$47,21,FALSE))</f>
        <v/>
      </c>
      <c r="AT64" s="436" t="str">
        <f>IF(AT63="","",VLOOKUP(AT63,'【標準様式１】記載例シフト記号表（勤務時間帯）'!$D$6:$X$47,21,FALSE))</f>
        <v/>
      </c>
      <c r="AU64" s="436" t="str">
        <f>IF(AU63="","",VLOOKUP(AU63,'【標準様式１】記載例シフト記号表（勤務時間帯）'!$D$6:$X$47,21,FALSE))</f>
        <v/>
      </c>
      <c r="AV64" s="437" t="str">
        <f>IF(AV63="","",VLOOKUP(AV63,'【標準様式１】記載例シフト記号表（勤務時間帯）'!$D$6:$X$47,21,FALSE))</f>
        <v/>
      </c>
      <c r="AW64" s="435" t="str">
        <f>IF(AW63="","",VLOOKUP(AW63,'【標準様式１】記載例シフト記号表（勤務時間帯）'!$D$6:$X$47,21,FALSE))</f>
        <v/>
      </c>
      <c r="AX64" s="436" t="str">
        <f>IF(AX63="","",VLOOKUP(AX63,'【標準様式１】記載例シフト記号表（勤務時間帯）'!$D$6:$X$47,21,FALSE))</f>
        <v/>
      </c>
      <c r="AY64" s="436" t="str">
        <f>IF(AY63="","",VLOOKUP(AY63,'【標準様式１】記載例シフト記号表（勤務時間帯）'!$D$6:$X$47,21,FALSE))</f>
        <v/>
      </c>
      <c r="AZ64" s="1352">
        <f>IF($BC$3="４週",SUM(U64:AV64),IF($BC$3="暦月",SUM(U64:AY64),""))</f>
        <v>29.999999999999996</v>
      </c>
      <c r="BA64" s="1353"/>
      <c r="BB64" s="1354">
        <f>IF($BC$3="４週",AZ64/4,IF($BC$3="暦月",(AZ64/($BC$8/7)),""))</f>
        <v>7.4999999999999991</v>
      </c>
      <c r="BC64" s="1353"/>
      <c r="BD64" s="1346"/>
      <c r="BE64" s="1347"/>
      <c r="BF64" s="1347"/>
      <c r="BG64" s="1347"/>
      <c r="BH64" s="1348"/>
    </row>
    <row r="65" spans="2:60" ht="20.25" customHeight="1" x14ac:dyDescent="0.4">
      <c r="B65" s="438"/>
      <c r="C65" s="1304"/>
      <c r="D65" s="1305"/>
      <c r="E65" s="1306"/>
      <c r="F65" s="439"/>
      <c r="G65" s="440" t="str">
        <f>C63</f>
        <v>介護従業者</v>
      </c>
      <c r="H65" s="1309"/>
      <c r="I65" s="1316"/>
      <c r="J65" s="1317"/>
      <c r="K65" s="1317"/>
      <c r="L65" s="1318"/>
      <c r="M65" s="1325"/>
      <c r="N65" s="1326"/>
      <c r="O65" s="1327"/>
      <c r="P65" s="462" t="s">
        <v>836</v>
      </c>
      <c r="Q65" s="463"/>
      <c r="R65" s="463"/>
      <c r="S65" s="464"/>
      <c r="T65" s="465"/>
      <c r="U65" s="444" t="str">
        <f>IF(U63="","",VLOOKUP(U63,'【標準様式１】記載例シフト記号表（勤務時間帯）'!$D$6:$Z$47,23,FALSE))</f>
        <v>-</v>
      </c>
      <c r="V65" s="445" t="str">
        <f>IF(V63="","",VLOOKUP(V63,'【標準様式１】記載例シフト記号表（勤務時間帯）'!$D$6:$Z$47,23,FALSE))</f>
        <v>-</v>
      </c>
      <c r="W65" s="445" t="str">
        <f>IF(W63="","",VLOOKUP(W63,'【標準様式１】記載例シフト記号表（勤務時間帯）'!$D$6:$Z$47,23,FALSE))</f>
        <v>-</v>
      </c>
      <c r="X65" s="445" t="str">
        <f>IF(X63="","",VLOOKUP(X63,'【標準様式１】記載例シフト記号表（勤務時間帯）'!$D$6:$Z$47,23,FALSE))</f>
        <v/>
      </c>
      <c r="Y65" s="445" t="str">
        <f>IF(Y63="","",VLOOKUP(Y63,'【標準様式１】記載例シフト記号表（勤務時間帯）'!$D$6:$Z$47,23,FALSE))</f>
        <v/>
      </c>
      <c r="Z65" s="445" t="str">
        <f>IF(Z63="","",VLOOKUP(Z63,'【標準様式１】記載例シフト記号表（勤務時間帯）'!$D$6:$Z$47,23,FALSE))</f>
        <v/>
      </c>
      <c r="AA65" s="446" t="str">
        <f>IF(AA63="","",VLOOKUP(AA63,'【標準様式１】記載例シフト記号表（勤務時間帯）'!$D$6:$Z$47,23,FALSE))</f>
        <v/>
      </c>
      <c r="AB65" s="444" t="str">
        <f>IF(AB63="","",VLOOKUP(AB63,'【標準様式１】記載例シフト記号表（勤務時間帯）'!$D$6:$Z$47,23,FALSE))</f>
        <v>-</v>
      </c>
      <c r="AC65" s="445" t="str">
        <f>IF(AC63="","",VLOOKUP(AC63,'【標準様式１】記載例シフト記号表（勤務時間帯）'!$D$6:$Z$47,23,FALSE))</f>
        <v>-</v>
      </c>
      <c r="AD65" s="445" t="str">
        <f>IF(AD63="","",VLOOKUP(AD63,'【標準様式１】記載例シフト記号表（勤務時間帯）'!$D$6:$Z$47,23,FALSE))</f>
        <v>-</v>
      </c>
      <c r="AE65" s="445" t="str">
        <f>IF(AE63="","",VLOOKUP(AE63,'【標準様式１】記載例シフト記号表（勤務時間帯）'!$D$6:$Z$47,23,FALSE))</f>
        <v/>
      </c>
      <c r="AF65" s="445" t="str">
        <f>IF(AF63="","",VLOOKUP(AF63,'【標準様式１】記載例シフト記号表（勤務時間帯）'!$D$6:$Z$47,23,FALSE))</f>
        <v/>
      </c>
      <c r="AG65" s="445" t="str">
        <f>IF(AG63="","",VLOOKUP(AG63,'【標準様式１】記載例シフト記号表（勤務時間帯）'!$D$6:$Z$47,23,FALSE))</f>
        <v/>
      </c>
      <c r="AH65" s="446" t="str">
        <f>IF(AH63="","",VLOOKUP(AH63,'【標準様式１】記載例シフト記号表（勤務時間帯）'!$D$6:$Z$47,23,FALSE))</f>
        <v/>
      </c>
      <c r="AI65" s="444" t="str">
        <f>IF(AI63="","",VLOOKUP(AI63,'【標準様式１】記載例シフト記号表（勤務時間帯）'!$D$6:$Z$47,23,FALSE))</f>
        <v>-</v>
      </c>
      <c r="AJ65" s="445" t="str">
        <f>IF(AJ63="","",VLOOKUP(AJ63,'【標準様式１】記載例シフト記号表（勤務時間帯）'!$D$6:$Z$47,23,FALSE))</f>
        <v>-</v>
      </c>
      <c r="AK65" s="445" t="str">
        <f>IF(AK63="","",VLOOKUP(AK63,'【標準様式１】記載例シフト記号表（勤務時間帯）'!$D$6:$Z$47,23,FALSE))</f>
        <v>-</v>
      </c>
      <c r="AL65" s="445" t="str">
        <f>IF(AL63="","",VLOOKUP(AL63,'【標準様式１】記載例シフト記号表（勤務時間帯）'!$D$6:$Z$47,23,FALSE))</f>
        <v/>
      </c>
      <c r="AM65" s="445" t="str">
        <f>IF(AM63="","",VLOOKUP(AM63,'【標準様式１】記載例シフト記号表（勤務時間帯）'!$D$6:$Z$47,23,FALSE))</f>
        <v/>
      </c>
      <c r="AN65" s="445" t="str">
        <f>IF(AN63="","",VLOOKUP(AN63,'【標準様式１】記載例シフト記号表（勤務時間帯）'!$D$6:$Z$47,23,FALSE))</f>
        <v/>
      </c>
      <c r="AO65" s="446" t="str">
        <f>IF(AO63="","",VLOOKUP(AO63,'【標準様式１】記載例シフト記号表（勤務時間帯）'!$D$6:$Z$47,23,FALSE))</f>
        <v/>
      </c>
      <c r="AP65" s="444" t="str">
        <f>IF(AP63="","",VLOOKUP(AP63,'【標準様式１】記載例シフト記号表（勤務時間帯）'!$D$6:$Z$47,23,FALSE))</f>
        <v>-</v>
      </c>
      <c r="AQ65" s="445" t="str">
        <f>IF(AQ63="","",VLOOKUP(AQ63,'【標準様式１】記載例シフト記号表（勤務時間帯）'!$D$6:$Z$47,23,FALSE))</f>
        <v>-</v>
      </c>
      <c r="AR65" s="445" t="str">
        <f>IF(AR63="","",VLOOKUP(AR63,'【標準様式１】記載例シフト記号表（勤務時間帯）'!$D$6:$Z$47,23,FALSE))</f>
        <v>-</v>
      </c>
      <c r="AS65" s="445" t="str">
        <f>IF(AS63="","",VLOOKUP(AS63,'【標準様式１】記載例シフト記号表（勤務時間帯）'!$D$6:$Z$47,23,FALSE))</f>
        <v/>
      </c>
      <c r="AT65" s="445" t="str">
        <f>IF(AT63="","",VLOOKUP(AT63,'【標準様式１】記載例シフト記号表（勤務時間帯）'!$D$6:$Z$47,23,FALSE))</f>
        <v/>
      </c>
      <c r="AU65" s="445" t="str">
        <f>IF(AU63="","",VLOOKUP(AU63,'【標準様式１】記載例シフト記号表（勤務時間帯）'!$D$6:$Z$47,23,FALSE))</f>
        <v/>
      </c>
      <c r="AV65" s="446" t="str">
        <f>IF(AV63="","",VLOOKUP(AV63,'【標準様式１】記載例シフト記号表（勤務時間帯）'!$D$6:$Z$47,23,FALSE))</f>
        <v/>
      </c>
      <c r="AW65" s="444" t="str">
        <f>IF(AW63="","",VLOOKUP(AW63,'【標準様式１】記載例シフト記号表（勤務時間帯）'!$D$6:$Z$47,23,FALSE))</f>
        <v/>
      </c>
      <c r="AX65" s="445" t="str">
        <f>IF(AX63="","",VLOOKUP(AX63,'【標準様式１】記載例シフト記号表（勤務時間帯）'!$D$6:$Z$47,23,FALSE))</f>
        <v/>
      </c>
      <c r="AY65" s="445" t="str">
        <f>IF(AY63="","",VLOOKUP(AY63,'【標準様式１】記載例シフト記号表（勤務時間帯）'!$D$6:$Z$47,23,FALSE))</f>
        <v/>
      </c>
      <c r="AZ65" s="1355">
        <f>IF($BC$3="４週",SUM(U65:AV65),IF($BC$3="暦月",SUM(U65:AY65),""))</f>
        <v>0</v>
      </c>
      <c r="BA65" s="1356"/>
      <c r="BB65" s="1357">
        <f>IF($BC$3="４週",AZ65/4,IF($BC$3="暦月",(AZ65/($BC$8/7)),""))</f>
        <v>0</v>
      </c>
      <c r="BC65" s="1356"/>
      <c r="BD65" s="1349"/>
      <c r="BE65" s="1350"/>
      <c r="BF65" s="1350"/>
      <c r="BG65" s="1350"/>
      <c r="BH65" s="1351"/>
    </row>
    <row r="66" spans="2:60" ht="20.25" customHeight="1" x14ac:dyDescent="0.4">
      <c r="B66" s="447"/>
      <c r="C66" s="1298" t="s">
        <v>841</v>
      </c>
      <c r="D66" s="1299"/>
      <c r="E66" s="1300"/>
      <c r="F66" s="429"/>
      <c r="G66" s="430"/>
      <c r="H66" s="1362" t="s">
        <v>855</v>
      </c>
      <c r="I66" s="1310" t="s">
        <v>81</v>
      </c>
      <c r="J66" s="1311"/>
      <c r="K66" s="1311"/>
      <c r="L66" s="1312"/>
      <c r="M66" s="1319" t="s">
        <v>865</v>
      </c>
      <c r="N66" s="1320"/>
      <c r="O66" s="1321"/>
      <c r="P66" s="466" t="s">
        <v>833</v>
      </c>
      <c r="Q66" s="467"/>
      <c r="R66" s="467"/>
      <c r="S66" s="468"/>
      <c r="T66" s="469"/>
      <c r="U66" s="452"/>
      <c r="V66" s="453"/>
      <c r="W66" s="453" t="s">
        <v>866</v>
      </c>
      <c r="X66" s="453"/>
      <c r="Y66" s="453"/>
      <c r="Z66" s="453" t="s">
        <v>866</v>
      </c>
      <c r="AA66" s="454"/>
      <c r="AB66" s="452"/>
      <c r="AC66" s="453"/>
      <c r="AD66" s="453" t="s">
        <v>866</v>
      </c>
      <c r="AE66" s="453"/>
      <c r="AF66" s="453"/>
      <c r="AG66" s="453" t="s">
        <v>866</v>
      </c>
      <c r="AH66" s="454"/>
      <c r="AI66" s="452"/>
      <c r="AJ66" s="453"/>
      <c r="AK66" s="453" t="s">
        <v>866</v>
      </c>
      <c r="AL66" s="453"/>
      <c r="AM66" s="453"/>
      <c r="AN66" s="453" t="s">
        <v>866</v>
      </c>
      <c r="AO66" s="454"/>
      <c r="AP66" s="452"/>
      <c r="AQ66" s="453"/>
      <c r="AR66" s="453" t="s">
        <v>866</v>
      </c>
      <c r="AS66" s="453"/>
      <c r="AT66" s="453"/>
      <c r="AU66" s="453" t="s">
        <v>866</v>
      </c>
      <c r="AV66" s="454"/>
      <c r="AW66" s="452"/>
      <c r="AX66" s="453"/>
      <c r="AY66" s="453"/>
      <c r="AZ66" s="1328"/>
      <c r="BA66" s="1329"/>
      <c r="BB66" s="1342"/>
      <c r="BC66" s="1329"/>
      <c r="BD66" s="1343"/>
      <c r="BE66" s="1344"/>
      <c r="BF66" s="1344"/>
      <c r="BG66" s="1344"/>
      <c r="BH66" s="1345"/>
    </row>
    <row r="67" spans="2:60" ht="20.25" customHeight="1" x14ac:dyDescent="0.4">
      <c r="B67" s="428">
        <f>B64+1</f>
        <v>16</v>
      </c>
      <c r="C67" s="1301"/>
      <c r="D67" s="1302"/>
      <c r="E67" s="1303"/>
      <c r="F67" s="429" t="str">
        <f>C66</f>
        <v>介護従業者</v>
      </c>
      <c r="G67" s="430"/>
      <c r="H67" s="1308"/>
      <c r="I67" s="1313"/>
      <c r="J67" s="1314"/>
      <c r="K67" s="1314"/>
      <c r="L67" s="1315"/>
      <c r="M67" s="1322"/>
      <c r="N67" s="1323"/>
      <c r="O67" s="1324"/>
      <c r="P67" s="431" t="s">
        <v>835</v>
      </c>
      <c r="Q67" s="432"/>
      <c r="R67" s="432"/>
      <c r="S67" s="433"/>
      <c r="T67" s="434"/>
      <c r="U67" s="435" t="str">
        <f>IF(U66="","",VLOOKUP(U66,'【標準様式１】記載例シフト記号表（勤務時間帯）'!$D$6:$X$47,21,FALSE))</f>
        <v/>
      </c>
      <c r="V67" s="436" t="str">
        <f>IF(V66="","",VLOOKUP(V66,'【標準様式１】記載例シフト記号表（勤務時間帯）'!$D$6:$X$47,21,FALSE))</f>
        <v/>
      </c>
      <c r="W67" s="436">
        <f>IF(W66="","",VLOOKUP(W66,'【標準様式１】記載例シフト記号表（勤務時間帯）'!$D$6:$X$47,21,FALSE))</f>
        <v>6</v>
      </c>
      <c r="X67" s="436" t="str">
        <f>IF(X66="","",VLOOKUP(X66,'【標準様式１】記載例シフト記号表（勤務時間帯）'!$D$6:$X$47,21,FALSE))</f>
        <v/>
      </c>
      <c r="Y67" s="436" t="str">
        <f>IF(Y66="","",VLOOKUP(Y66,'【標準様式１】記載例シフト記号表（勤務時間帯）'!$D$6:$X$47,21,FALSE))</f>
        <v/>
      </c>
      <c r="Z67" s="436">
        <f>IF(Z66="","",VLOOKUP(Z66,'【標準様式１】記載例シフト記号表（勤務時間帯）'!$D$6:$X$47,21,FALSE))</f>
        <v>6</v>
      </c>
      <c r="AA67" s="437" t="str">
        <f>IF(AA66="","",VLOOKUP(AA66,'【標準様式１】記載例シフト記号表（勤務時間帯）'!$D$6:$X$47,21,FALSE))</f>
        <v/>
      </c>
      <c r="AB67" s="435" t="str">
        <f>IF(AB66="","",VLOOKUP(AB66,'【標準様式１】記載例シフト記号表（勤務時間帯）'!$D$6:$X$47,21,FALSE))</f>
        <v/>
      </c>
      <c r="AC67" s="436" t="str">
        <f>IF(AC66="","",VLOOKUP(AC66,'【標準様式１】記載例シフト記号表（勤務時間帯）'!$D$6:$X$47,21,FALSE))</f>
        <v/>
      </c>
      <c r="AD67" s="436">
        <f>IF(AD66="","",VLOOKUP(AD66,'【標準様式１】記載例シフト記号表（勤務時間帯）'!$D$6:$X$47,21,FALSE))</f>
        <v>6</v>
      </c>
      <c r="AE67" s="436" t="str">
        <f>IF(AE66="","",VLOOKUP(AE66,'【標準様式１】記載例シフト記号表（勤務時間帯）'!$D$6:$X$47,21,FALSE))</f>
        <v/>
      </c>
      <c r="AF67" s="436" t="str">
        <f>IF(AF66="","",VLOOKUP(AF66,'【標準様式１】記載例シフト記号表（勤務時間帯）'!$D$6:$X$47,21,FALSE))</f>
        <v/>
      </c>
      <c r="AG67" s="436">
        <f>IF(AG66="","",VLOOKUP(AG66,'【標準様式１】記載例シフト記号表（勤務時間帯）'!$D$6:$X$47,21,FALSE))</f>
        <v>6</v>
      </c>
      <c r="AH67" s="437" t="str">
        <f>IF(AH66="","",VLOOKUP(AH66,'【標準様式１】記載例シフト記号表（勤務時間帯）'!$D$6:$X$47,21,FALSE))</f>
        <v/>
      </c>
      <c r="AI67" s="435" t="str">
        <f>IF(AI66="","",VLOOKUP(AI66,'【標準様式１】記載例シフト記号表（勤務時間帯）'!$D$6:$X$47,21,FALSE))</f>
        <v/>
      </c>
      <c r="AJ67" s="436" t="str">
        <f>IF(AJ66="","",VLOOKUP(AJ66,'【標準様式１】記載例シフト記号表（勤務時間帯）'!$D$6:$X$47,21,FALSE))</f>
        <v/>
      </c>
      <c r="AK67" s="436">
        <f>IF(AK66="","",VLOOKUP(AK66,'【標準様式１】記載例シフト記号表（勤務時間帯）'!$D$6:$X$47,21,FALSE))</f>
        <v>6</v>
      </c>
      <c r="AL67" s="436" t="str">
        <f>IF(AL66="","",VLOOKUP(AL66,'【標準様式１】記載例シフト記号表（勤務時間帯）'!$D$6:$X$47,21,FALSE))</f>
        <v/>
      </c>
      <c r="AM67" s="436" t="str">
        <f>IF(AM66="","",VLOOKUP(AM66,'【標準様式１】記載例シフト記号表（勤務時間帯）'!$D$6:$X$47,21,FALSE))</f>
        <v/>
      </c>
      <c r="AN67" s="436">
        <f>IF(AN66="","",VLOOKUP(AN66,'【標準様式１】記載例シフト記号表（勤務時間帯）'!$D$6:$X$47,21,FALSE))</f>
        <v>6</v>
      </c>
      <c r="AO67" s="437" t="str">
        <f>IF(AO66="","",VLOOKUP(AO66,'【標準様式１】記載例シフト記号表（勤務時間帯）'!$D$6:$X$47,21,FALSE))</f>
        <v/>
      </c>
      <c r="AP67" s="435" t="str">
        <f>IF(AP66="","",VLOOKUP(AP66,'【標準様式１】記載例シフト記号表（勤務時間帯）'!$D$6:$X$47,21,FALSE))</f>
        <v/>
      </c>
      <c r="AQ67" s="436" t="str">
        <f>IF(AQ66="","",VLOOKUP(AQ66,'【標準様式１】記載例シフト記号表（勤務時間帯）'!$D$6:$X$47,21,FALSE))</f>
        <v/>
      </c>
      <c r="AR67" s="436">
        <f>IF(AR66="","",VLOOKUP(AR66,'【標準様式１】記載例シフト記号表（勤務時間帯）'!$D$6:$X$47,21,FALSE))</f>
        <v>6</v>
      </c>
      <c r="AS67" s="436" t="str">
        <f>IF(AS66="","",VLOOKUP(AS66,'【標準様式１】記載例シフト記号表（勤務時間帯）'!$D$6:$X$47,21,FALSE))</f>
        <v/>
      </c>
      <c r="AT67" s="436" t="str">
        <f>IF(AT66="","",VLOOKUP(AT66,'【標準様式１】記載例シフト記号表（勤務時間帯）'!$D$6:$X$47,21,FALSE))</f>
        <v/>
      </c>
      <c r="AU67" s="436">
        <f>IF(AU66="","",VLOOKUP(AU66,'【標準様式１】記載例シフト記号表（勤務時間帯）'!$D$6:$X$47,21,FALSE))</f>
        <v>6</v>
      </c>
      <c r="AV67" s="437" t="str">
        <f>IF(AV66="","",VLOOKUP(AV66,'【標準様式１】記載例シフト記号表（勤務時間帯）'!$D$6:$X$47,21,FALSE))</f>
        <v/>
      </c>
      <c r="AW67" s="435" t="str">
        <f>IF(AW66="","",VLOOKUP(AW66,'【標準様式１】記載例シフト記号表（勤務時間帯）'!$D$6:$X$47,21,FALSE))</f>
        <v/>
      </c>
      <c r="AX67" s="436" t="str">
        <f>IF(AX66="","",VLOOKUP(AX66,'【標準様式１】記載例シフト記号表（勤務時間帯）'!$D$6:$X$47,21,FALSE))</f>
        <v/>
      </c>
      <c r="AY67" s="436" t="str">
        <f>IF(AY66="","",VLOOKUP(AY66,'【標準様式１】記載例シフト記号表（勤務時間帯）'!$D$6:$X$47,21,FALSE))</f>
        <v/>
      </c>
      <c r="AZ67" s="1352">
        <f>IF($BC$3="４週",SUM(U67:AV67),IF($BC$3="暦月",SUM(U67:AY67),""))</f>
        <v>48</v>
      </c>
      <c r="BA67" s="1353"/>
      <c r="BB67" s="1354">
        <f>IF($BC$3="４週",AZ67/4,IF($BC$3="暦月",(AZ67/($BC$8/7)),""))</f>
        <v>12</v>
      </c>
      <c r="BC67" s="1353"/>
      <c r="BD67" s="1346"/>
      <c r="BE67" s="1347"/>
      <c r="BF67" s="1347"/>
      <c r="BG67" s="1347"/>
      <c r="BH67" s="1348"/>
    </row>
    <row r="68" spans="2:60" ht="20.25" customHeight="1" thickBot="1" x14ac:dyDescent="0.45">
      <c r="B68" s="428"/>
      <c r="C68" s="1363"/>
      <c r="D68" s="1364"/>
      <c r="E68" s="1365"/>
      <c r="F68" s="470"/>
      <c r="G68" s="471" t="str">
        <f>C66</f>
        <v>介護従業者</v>
      </c>
      <c r="H68" s="1366"/>
      <c r="I68" s="1367"/>
      <c r="J68" s="1368"/>
      <c r="K68" s="1368"/>
      <c r="L68" s="1369"/>
      <c r="M68" s="1370"/>
      <c r="N68" s="1371"/>
      <c r="O68" s="1372"/>
      <c r="P68" s="472" t="s">
        <v>836</v>
      </c>
      <c r="Q68" s="473"/>
      <c r="R68" s="473"/>
      <c r="S68" s="474"/>
      <c r="T68" s="475"/>
      <c r="U68" s="444" t="str">
        <f>IF(U66="","",VLOOKUP(U66,'【標準様式１】記載例シフト記号表（勤務時間帯）'!$D$6:$Z$47,23,FALSE))</f>
        <v/>
      </c>
      <c r="V68" s="445" t="str">
        <f>IF(V66="","",VLOOKUP(V66,'【標準様式１】記載例シフト記号表（勤務時間帯）'!$D$6:$Z$47,23,FALSE))</f>
        <v/>
      </c>
      <c r="W68" s="445" t="str">
        <f>IF(W66="","",VLOOKUP(W66,'【標準様式１】記載例シフト記号表（勤務時間帯）'!$D$6:$Z$47,23,FALSE))</f>
        <v>-</v>
      </c>
      <c r="X68" s="445" t="str">
        <f>IF(X66="","",VLOOKUP(X66,'【標準様式１】記載例シフト記号表（勤務時間帯）'!$D$6:$Z$47,23,FALSE))</f>
        <v/>
      </c>
      <c r="Y68" s="445" t="str">
        <f>IF(Y66="","",VLOOKUP(Y66,'【標準様式１】記載例シフト記号表（勤務時間帯）'!$D$6:$Z$47,23,FALSE))</f>
        <v/>
      </c>
      <c r="Z68" s="445" t="str">
        <f>IF(Z66="","",VLOOKUP(Z66,'【標準様式１】記載例シフト記号表（勤務時間帯）'!$D$6:$Z$47,23,FALSE))</f>
        <v>-</v>
      </c>
      <c r="AA68" s="446" t="str">
        <f>IF(AA66="","",VLOOKUP(AA66,'【標準様式１】記載例シフト記号表（勤務時間帯）'!$D$6:$Z$47,23,FALSE))</f>
        <v/>
      </c>
      <c r="AB68" s="444" t="str">
        <f>IF(AB66="","",VLOOKUP(AB66,'【標準様式１】記載例シフト記号表（勤務時間帯）'!$D$6:$Z$47,23,FALSE))</f>
        <v/>
      </c>
      <c r="AC68" s="445" t="str">
        <f>IF(AC66="","",VLOOKUP(AC66,'【標準様式１】記載例シフト記号表（勤務時間帯）'!$D$6:$Z$47,23,FALSE))</f>
        <v/>
      </c>
      <c r="AD68" s="445" t="str">
        <f>IF(AD66="","",VLOOKUP(AD66,'【標準様式１】記載例シフト記号表（勤務時間帯）'!$D$6:$Z$47,23,FALSE))</f>
        <v>-</v>
      </c>
      <c r="AE68" s="445" t="str">
        <f>IF(AE66="","",VLOOKUP(AE66,'【標準様式１】記載例シフト記号表（勤務時間帯）'!$D$6:$Z$47,23,FALSE))</f>
        <v/>
      </c>
      <c r="AF68" s="445" t="str">
        <f>IF(AF66="","",VLOOKUP(AF66,'【標準様式１】記載例シフト記号表（勤務時間帯）'!$D$6:$Z$47,23,FALSE))</f>
        <v/>
      </c>
      <c r="AG68" s="445" t="str">
        <f>IF(AG66="","",VLOOKUP(AG66,'【標準様式１】記載例シフト記号表（勤務時間帯）'!$D$6:$Z$47,23,FALSE))</f>
        <v>-</v>
      </c>
      <c r="AH68" s="446" t="str">
        <f>IF(AH66="","",VLOOKUP(AH66,'【標準様式１】記載例シフト記号表（勤務時間帯）'!$D$6:$Z$47,23,FALSE))</f>
        <v/>
      </c>
      <c r="AI68" s="444" t="str">
        <f>IF(AI66="","",VLOOKUP(AI66,'【標準様式１】記載例シフト記号表（勤務時間帯）'!$D$6:$Z$47,23,FALSE))</f>
        <v/>
      </c>
      <c r="AJ68" s="445" t="str">
        <f>IF(AJ66="","",VLOOKUP(AJ66,'【標準様式１】記載例シフト記号表（勤務時間帯）'!$D$6:$Z$47,23,FALSE))</f>
        <v/>
      </c>
      <c r="AK68" s="445" t="str">
        <f>IF(AK66="","",VLOOKUP(AK66,'【標準様式１】記載例シフト記号表（勤務時間帯）'!$D$6:$Z$47,23,FALSE))</f>
        <v>-</v>
      </c>
      <c r="AL68" s="445" t="str">
        <f>IF(AL66="","",VLOOKUP(AL66,'【標準様式１】記載例シフト記号表（勤務時間帯）'!$D$6:$Z$47,23,FALSE))</f>
        <v/>
      </c>
      <c r="AM68" s="445" t="str">
        <f>IF(AM66="","",VLOOKUP(AM66,'【標準様式１】記載例シフト記号表（勤務時間帯）'!$D$6:$Z$47,23,FALSE))</f>
        <v/>
      </c>
      <c r="AN68" s="445" t="str">
        <f>IF(AN66="","",VLOOKUP(AN66,'【標準様式１】記載例シフト記号表（勤務時間帯）'!$D$6:$Z$47,23,FALSE))</f>
        <v>-</v>
      </c>
      <c r="AO68" s="446" t="str">
        <f>IF(AO66="","",VLOOKUP(AO66,'【標準様式１】記載例シフト記号表（勤務時間帯）'!$D$6:$Z$47,23,FALSE))</f>
        <v/>
      </c>
      <c r="AP68" s="444" t="str">
        <f>IF(AP66="","",VLOOKUP(AP66,'【標準様式１】記載例シフト記号表（勤務時間帯）'!$D$6:$Z$47,23,FALSE))</f>
        <v/>
      </c>
      <c r="AQ68" s="445" t="str">
        <f>IF(AQ66="","",VLOOKUP(AQ66,'【標準様式１】記載例シフト記号表（勤務時間帯）'!$D$6:$Z$47,23,FALSE))</f>
        <v/>
      </c>
      <c r="AR68" s="445" t="str">
        <f>IF(AR66="","",VLOOKUP(AR66,'【標準様式１】記載例シフト記号表（勤務時間帯）'!$D$6:$Z$47,23,FALSE))</f>
        <v>-</v>
      </c>
      <c r="AS68" s="445" t="str">
        <f>IF(AS66="","",VLOOKUP(AS66,'【標準様式１】記載例シフト記号表（勤務時間帯）'!$D$6:$Z$47,23,FALSE))</f>
        <v/>
      </c>
      <c r="AT68" s="445" t="str">
        <f>IF(AT66="","",VLOOKUP(AT66,'【標準様式１】記載例シフト記号表（勤務時間帯）'!$D$6:$Z$47,23,FALSE))</f>
        <v/>
      </c>
      <c r="AU68" s="445" t="str">
        <f>IF(AU66="","",VLOOKUP(AU66,'【標準様式１】記載例シフト記号表（勤務時間帯）'!$D$6:$Z$47,23,FALSE))</f>
        <v>-</v>
      </c>
      <c r="AV68" s="446" t="str">
        <f>IF(AV66="","",VLOOKUP(AV66,'【標準様式１】記載例シフト記号表（勤務時間帯）'!$D$6:$Z$47,23,FALSE))</f>
        <v/>
      </c>
      <c r="AW68" s="444" t="str">
        <f>IF(AW66="","",VLOOKUP(AW66,'【標準様式１】記載例シフト記号表（勤務時間帯）'!$D$6:$Z$47,23,FALSE))</f>
        <v/>
      </c>
      <c r="AX68" s="445" t="str">
        <f>IF(AX66="","",VLOOKUP(AX66,'【標準様式１】記載例シフト記号表（勤務時間帯）'!$D$6:$Z$47,23,FALSE))</f>
        <v/>
      </c>
      <c r="AY68" s="445" t="str">
        <f>IF(AY66="","",VLOOKUP(AY66,'【標準様式１】記載例シフト記号表（勤務時間帯）'!$D$6:$Z$47,23,FALSE))</f>
        <v/>
      </c>
      <c r="AZ68" s="1355">
        <f>IF($BC$3="４週",SUM(U68:AV68),IF($BC$3="暦月",SUM(U68:AY68),""))</f>
        <v>0</v>
      </c>
      <c r="BA68" s="1356"/>
      <c r="BB68" s="1357">
        <f>IF($BC$3="４週",AZ68/4,IF($BC$3="暦月",(AZ68/($BC$8/7)),""))</f>
        <v>0</v>
      </c>
      <c r="BC68" s="1356"/>
      <c r="BD68" s="1346"/>
      <c r="BE68" s="1347"/>
      <c r="BF68" s="1347"/>
      <c r="BG68" s="1347"/>
      <c r="BH68" s="1348"/>
    </row>
    <row r="69" spans="2:60" ht="20.25" customHeight="1" x14ac:dyDescent="0.4">
      <c r="B69" s="1373" t="s">
        <v>867</v>
      </c>
      <c r="C69" s="1374"/>
      <c r="D69" s="1374"/>
      <c r="E69" s="1374"/>
      <c r="F69" s="1374"/>
      <c r="G69" s="1374"/>
      <c r="H69" s="1374"/>
      <c r="I69" s="1374"/>
      <c r="J69" s="1374"/>
      <c r="K69" s="1374"/>
      <c r="L69" s="1374"/>
      <c r="M69" s="1374"/>
      <c r="N69" s="1374"/>
      <c r="O69" s="1374"/>
      <c r="P69" s="1374"/>
      <c r="Q69" s="1374"/>
      <c r="R69" s="1374"/>
      <c r="S69" s="1374"/>
      <c r="T69" s="1375"/>
      <c r="U69" s="476">
        <v>10</v>
      </c>
      <c r="V69" s="477">
        <v>11</v>
      </c>
      <c r="W69" s="477">
        <v>12</v>
      </c>
      <c r="X69" s="477">
        <v>13</v>
      </c>
      <c r="Y69" s="477">
        <v>14</v>
      </c>
      <c r="Z69" s="477">
        <v>15</v>
      </c>
      <c r="AA69" s="478">
        <v>16</v>
      </c>
      <c r="AB69" s="476">
        <v>10</v>
      </c>
      <c r="AC69" s="477">
        <v>11</v>
      </c>
      <c r="AD69" s="477">
        <v>12</v>
      </c>
      <c r="AE69" s="477">
        <v>13</v>
      </c>
      <c r="AF69" s="477">
        <v>14</v>
      </c>
      <c r="AG69" s="477">
        <v>15</v>
      </c>
      <c r="AH69" s="478">
        <v>16</v>
      </c>
      <c r="AI69" s="476">
        <v>10</v>
      </c>
      <c r="AJ69" s="477">
        <v>11</v>
      </c>
      <c r="AK69" s="477">
        <v>12</v>
      </c>
      <c r="AL69" s="477">
        <v>13</v>
      </c>
      <c r="AM69" s="477">
        <v>14</v>
      </c>
      <c r="AN69" s="477">
        <v>15</v>
      </c>
      <c r="AO69" s="478">
        <v>16</v>
      </c>
      <c r="AP69" s="476">
        <v>10</v>
      </c>
      <c r="AQ69" s="477">
        <v>11</v>
      </c>
      <c r="AR69" s="477">
        <v>12</v>
      </c>
      <c r="AS69" s="477">
        <v>13</v>
      </c>
      <c r="AT69" s="477">
        <v>14</v>
      </c>
      <c r="AU69" s="477">
        <v>15</v>
      </c>
      <c r="AV69" s="478">
        <v>16</v>
      </c>
      <c r="AW69" s="479"/>
      <c r="AX69" s="477"/>
      <c r="AY69" s="480"/>
      <c r="AZ69" s="1376"/>
      <c r="BA69" s="1377"/>
      <c r="BB69" s="1382"/>
      <c r="BC69" s="1383"/>
      <c r="BD69" s="1383"/>
      <c r="BE69" s="1383"/>
      <c r="BF69" s="1383"/>
      <c r="BG69" s="1383"/>
      <c r="BH69" s="1384"/>
    </row>
    <row r="70" spans="2:60" ht="20.25" customHeight="1" x14ac:dyDescent="0.4">
      <c r="B70" s="1391" t="s">
        <v>868</v>
      </c>
      <c r="C70" s="1392"/>
      <c r="D70" s="1392"/>
      <c r="E70" s="1392"/>
      <c r="F70" s="1392"/>
      <c r="G70" s="1392"/>
      <c r="H70" s="1392"/>
      <c r="I70" s="1392"/>
      <c r="J70" s="1392"/>
      <c r="K70" s="1392"/>
      <c r="L70" s="1392"/>
      <c r="M70" s="1392"/>
      <c r="N70" s="1392"/>
      <c r="O70" s="1392"/>
      <c r="P70" s="1392"/>
      <c r="Q70" s="1392"/>
      <c r="R70" s="1392"/>
      <c r="S70" s="1392"/>
      <c r="T70" s="1393"/>
      <c r="U70" s="481"/>
      <c r="V70" s="482"/>
      <c r="W70" s="482"/>
      <c r="X70" s="482"/>
      <c r="Y70" s="482"/>
      <c r="Z70" s="482"/>
      <c r="AA70" s="483"/>
      <c r="AB70" s="484"/>
      <c r="AC70" s="482"/>
      <c r="AD70" s="482"/>
      <c r="AE70" s="482"/>
      <c r="AF70" s="482"/>
      <c r="AG70" s="482"/>
      <c r="AH70" s="483"/>
      <c r="AI70" s="484"/>
      <c r="AJ70" s="482"/>
      <c r="AK70" s="482"/>
      <c r="AL70" s="482"/>
      <c r="AM70" s="482"/>
      <c r="AN70" s="482"/>
      <c r="AO70" s="483"/>
      <c r="AP70" s="484"/>
      <c r="AQ70" s="482"/>
      <c r="AR70" s="482"/>
      <c r="AS70" s="482"/>
      <c r="AT70" s="482"/>
      <c r="AU70" s="482"/>
      <c r="AV70" s="483"/>
      <c r="AW70" s="484"/>
      <c r="AX70" s="482"/>
      <c r="AY70" s="485"/>
      <c r="AZ70" s="1378"/>
      <c r="BA70" s="1379"/>
      <c r="BB70" s="1385"/>
      <c r="BC70" s="1386"/>
      <c r="BD70" s="1386"/>
      <c r="BE70" s="1386"/>
      <c r="BF70" s="1386"/>
      <c r="BG70" s="1386"/>
      <c r="BH70" s="1387"/>
    </row>
    <row r="71" spans="2:60" ht="20.25" customHeight="1" x14ac:dyDescent="0.4">
      <c r="B71" s="1391" t="s">
        <v>869</v>
      </c>
      <c r="C71" s="1392"/>
      <c r="D71" s="1392"/>
      <c r="E71" s="1392"/>
      <c r="F71" s="1392"/>
      <c r="G71" s="1392"/>
      <c r="H71" s="1392"/>
      <c r="I71" s="1392"/>
      <c r="J71" s="1392"/>
      <c r="K71" s="1392"/>
      <c r="L71" s="1392"/>
      <c r="M71" s="1392"/>
      <c r="N71" s="1392"/>
      <c r="O71" s="1392"/>
      <c r="P71" s="1392"/>
      <c r="Q71" s="1392"/>
      <c r="R71" s="1392"/>
      <c r="S71" s="1392"/>
      <c r="T71" s="1393"/>
      <c r="U71" s="481">
        <v>9</v>
      </c>
      <c r="V71" s="482">
        <v>9</v>
      </c>
      <c r="W71" s="482">
        <v>9</v>
      </c>
      <c r="X71" s="482">
        <v>9</v>
      </c>
      <c r="Y71" s="482">
        <v>9</v>
      </c>
      <c r="Z71" s="482">
        <v>9</v>
      </c>
      <c r="AA71" s="486">
        <v>9</v>
      </c>
      <c r="AB71" s="487">
        <v>9</v>
      </c>
      <c r="AC71" s="482">
        <v>9</v>
      </c>
      <c r="AD71" s="482">
        <v>9</v>
      </c>
      <c r="AE71" s="482">
        <v>9</v>
      </c>
      <c r="AF71" s="482">
        <v>9</v>
      </c>
      <c r="AG71" s="482">
        <v>9</v>
      </c>
      <c r="AH71" s="486">
        <v>9</v>
      </c>
      <c r="AI71" s="487">
        <v>9</v>
      </c>
      <c r="AJ71" s="482">
        <v>9</v>
      </c>
      <c r="AK71" s="482">
        <v>9</v>
      </c>
      <c r="AL71" s="482">
        <v>9</v>
      </c>
      <c r="AM71" s="482">
        <v>9</v>
      </c>
      <c r="AN71" s="482">
        <v>9</v>
      </c>
      <c r="AO71" s="486">
        <v>9</v>
      </c>
      <c r="AP71" s="487">
        <v>9</v>
      </c>
      <c r="AQ71" s="482">
        <v>9</v>
      </c>
      <c r="AR71" s="482">
        <v>9</v>
      </c>
      <c r="AS71" s="482">
        <v>9</v>
      </c>
      <c r="AT71" s="482">
        <v>9</v>
      </c>
      <c r="AU71" s="482">
        <v>9</v>
      </c>
      <c r="AV71" s="486">
        <v>9</v>
      </c>
      <c r="AW71" s="487"/>
      <c r="AX71" s="482"/>
      <c r="AY71" s="485"/>
      <c r="AZ71" s="1380"/>
      <c r="BA71" s="1381"/>
      <c r="BB71" s="1385"/>
      <c r="BC71" s="1386"/>
      <c r="BD71" s="1386"/>
      <c r="BE71" s="1386"/>
      <c r="BF71" s="1386"/>
      <c r="BG71" s="1386"/>
      <c r="BH71" s="1387"/>
    </row>
    <row r="72" spans="2:60" ht="20.25" customHeight="1" x14ac:dyDescent="0.4">
      <c r="B72" s="1391" t="s">
        <v>870</v>
      </c>
      <c r="C72" s="1392"/>
      <c r="D72" s="1392"/>
      <c r="E72" s="1392"/>
      <c r="F72" s="1392"/>
      <c r="G72" s="1392"/>
      <c r="H72" s="1392"/>
      <c r="I72" s="1392"/>
      <c r="J72" s="1392"/>
      <c r="K72" s="1392"/>
      <c r="L72" s="1392"/>
      <c r="M72" s="1392"/>
      <c r="N72" s="1392"/>
      <c r="O72" s="1392"/>
      <c r="P72" s="1392"/>
      <c r="Q72" s="1392"/>
      <c r="R72" s="1392"/>
      <c r="S72" s="1392"/>
      <c r="T72" s="1393"/>
      <c r="U72" s="488">
        <f t="shared" ref="U72:AY72" si="1">IF(SUMIF($F$21:$F$68,"介護従業者",U21:U68)=0,"",SUMIF($F$21:$F$68,"介護従業者",U21:U68))</f>
        <v>42.5</v>
      </c>
      <c r="V72" s="489">
        <f t="shared" si="1"/>
        <v>44.499999999999993</v>
      </c>
      <c r="W72" s="489">
        <f t="shared" si="1"/>
        <v>42.5</v>
      </c>
      <c r="X72" s="489">
        <f t="shared" si="1"/>
        <v>43.999999999999993</v>
      </c>
      <c r="Y72" s="489">
        <f t="shared" si="1"/>
        <v>44</v>
      </c>
      <c r="Z72" s="489">
        <f t="shared" si="1"/>
        <v>42</v>
      </c>
      <c r="AA72" s="490">
        <f t="shared" si="1"/>
        <v>40</v>
      </c>
      <c r="AB72" s="488">
        <f t="shared" si="1"/>
        <v>42.5</v>
      </c>
      <c r="AC72" s="489">
        <f t="shared" si="1"/>
        <v>44.5</v>
      </c>
      <c r="AD72" s="489">
        <f t="shared" si="1"/>
        <v>42.5</v>
      </c>
      <c r="AE72" s="489">
        <f t="shared" si="1"/>
        <v>44</v>
      </c>
      <c r="AF72" s="489">
        <f t="shared" si="1"/>
        <v>44</v>
      </c>
      <c r="AG72" s="489">
        <f t="shared" si="1"/>
        <v>42</v>
      </c>
      <c r="AH72" s="490">
        <f t="shared" si="1"/>
        <v>40</v>
      </c>
      <c r="AI72" s="488">
        <f t="shared" si="1"/>
        <v>42.5</v>
      </c>
      <c r="AJ72" s="489">
        <f t="shared" si="1"/>
        <v>44.5</v>
      </c>
      <c r="AK72" s="489">
        <f t="shared" si="1"/>
        <v>42.5</v>
      </c>
      <c r="AL72" s="489">
        <f t="shared" si="1"/>
        <v>44</v>
      </c>
      <c r="AM72" s="489">
        <f t="shared" si="1"/>
        <v>44</v>
      </c>
      <c r="AN72" s="489">
        <f t="shared" si="1"/>
        <v>42</v>
      </c>
      <c r="AO72" s="490">
        <f t="shared" si="1"/>
        <v>40</v>
      </c>
      <c r="AP72" s="488">
        <f t="shared" si="1"/>
        <v>42.5</v>
      </c>
      <c r="AQ72" s="489">
        <f t="shared" si="1"/>
        <v>44.5</v>
      </c>
      <c r="AR72" s="489">
        <f t="shared" si="1"/>
        <v>42.5</v>
      </c>
      <c r="AS72" s="489">
        <f t="shared" si="1"/>
        <v>44</v>
      </c>
      <c r="AT72" s="489">
        <f t="shared" si="1"/>
        <v>44</v>
      </c>
      <c r="AU72" s="489">
        <f t="shared" si="1"/>
        <v>42</v>
      </c>
      <c r="AV72" s="490">
        <f t="shared" si="1"/>
        <v>39.999999999999993</v>
      </c>
      <c r="AW72" s="488" t="str">
        <f t="shared" si="1"/>
        <v/>
      </c>
      <c r="AX72" s="489" t="str">
        <f t="shared" si="1"/>
        <v/>
      </c>
      <c r="AY72" s="489" t="str">
        <f t="shared" si="1"/>
        <v/>
      </c>
      <c r="AZ72" s="1394">
        <f>IF($BC$3="４週",SUM(U72:AV72),IF($BC$3="暦月",SUM(U72:AY72),""))</f>
        <v>1198</v>
      </c>
      <c r="BA72" s="1395"/>
      <c r="BB72" s="1385"/>
      <c r="BC72" s="1386"/>
      <c r="BD72" s="1386"/>
      <c r="BE72" s="1386"/>
      <c r="BF72" s="1386"/>
      <c r="BG72" s="1386"/>
      <c r="BH72" s="1387"/>
    </row>
    <row r="73" spans="2:60" ht="20.25" customHeight="1" thickBot="1" x14ac:dyDescent="0.45">
      <c r="B73" s="1396" t="s">
        <v>871</v>
      </c>
      <c r="C73" s="1397"/>
      <c r="D73" s="1397"/>
      <c r="E73" s="1397"/>
      <c r="F73" s="1397"/>
      <c r="G73" s="1397"/>
      <c r="H73" s="1397"/>
      <c r="I73" s="1397"/>
      <c r="J73" s="1397"/>
      <c r="K73" s="1397"/>
      <c r="L73" s="1397"/>
      <c r="M73" s="1397"/>
      <c r="N73" s="1397"/>
      <c r="O73" s="1397"/>
      <c r="P73" s="1397"/>
      <c r="Q73" s="1397"/>
      <c r="R73" s="1397"/>
      <c r="S73" s="1397"/>
      <c r="T73" s="1398"/>
      <c r="U73" s="491">
        <f t="shared" ref="U73:AY73" si="2">IF(SUMIF($G$21:$G$68,"介護従業者",U21:U68)=0,"",SUMIF($G$21:$G$68,"介護従業者",U21:U68))</f>
        <v>10</v>
      </c>
      <c r="V73" s="492">
        <f t="shared" si="2"/>
        <v>10</v>
      </c>
      <c r="W73" s="492">
        <f t="shared" si="2"/>
        <v>10</v>
      </c>
      <c r="X73" s="492">
        <f t="shared" si="2"/>
        <v>10</v>
      </c>
      <c r="Y73" s="492">
        <f t="shared" si="2"/>
        <v>10</v>
      </c>
      <c r="Z73" s="492">
        <f t="shared" si="2"/>
        <v>10</v>
      </c>
      <c r="AA73" s="493">
        <f t="shared" si="2"/>
        <v>10</v>
      </c>
      <c r="AB73" s="494">
        <f t="shared" si="2"/>
        <v>10</v>
      </c>
      <c r="AC73" s="492">
        <f t="shared" si="2"/>
        <v>10</v>
      </c>
      <c r="AD73" s="492">
        <f t="shared" si="2"/>
        <v>10</v>
      </c>
      <c r="AE73" s="492">
        <f t="shared" si="2"/>
        <v>10</v>
      </c>
      <c r="AF73" s="492">
        <f t="shared" si="2"/>
        <v>10</v>
      </c>
      <c r="AG73" s="492">
        <f t="shared" si="2"/>
        <v>10</v>
      </c>
      <c r="AH73" s="493">
        <f t="shared" si="2"/>
        <v>10</v>
      </c>
      <c r="AI73" s="494">
        <f t="shared" si="2"/>
        <v>10</v>
      </c>
      <c r="AJ73" s="492">
        <f t="shared" si="2"/>
        <v>10</v>
      </c>
      <c r="AK73" s="492">
        <f t="shared" si="2"/>
        <v>10</v>
      </c>
      <c r="AL73" s="492">
        <f t="shared" si="2"/>
        <v>10</v>
      </c>
      <c r="AM73" s="492">
        <f t="shared" si="2"/>
        <v>10</v>
      </c>
      <c r="AN73" s="492">
        <f t="shared" si="2"/>
        <v>10</v>
      </c>
      <c r="AO73" s="493">
        <f t="shared" si="2"/>
        <v>10</v>
      </c>
      <c r="AP73" s="494">
        <f t="shared" si="2"/>
        <v>10</v>
      </c>
      <c r="AQ73" s="492">
        <f t="shared" si="2"/>
        <v>10</v>
      </c>
      <c r="AR73" s="492">
        <f t="shared" si="2"/>
        <v>10</v>
      </c>
      <c r="AS73" s="492">
        <f t="shared" si="2"/>
        <v>10</v>
      </c>
      <c r="AT73" s="492">
        <f t="shared" si="2"/>
        <v>10</v>
      </c>
      <c r="AU73" s="492">
        <f t="shared" si="2"/>
        <v>10</v>
      </c>
      <c r="AV73" s="493">
        <f t="shared" si="2"/>
        <v>10</v>
      </c>
      <c r="AW73" s="494" t="str">
        <f t="shared" si="2"/>
        <v/>
      </c>
      <c r="AX73" s="492" t="str">
        <f t="shared" si="2"/>
        <v/>
      </c>
      <c r="AY73" s="495" t="str">
        <f t="shared" si="2"/>
        <v/>
      </c>
      <c r="AZ73" s="1399">
        <f>IF($BC$3="４週",SUM(U73:AV73),IF($BC$3="暦月",SUM(U73:AY73),""))</f>
        <v>280</v>
      </c>
      <c r="BA73" s="1400"/>
      <c r="BB73" s="1388"/>
      <c r="BC73" s="1389"/>
      <c r="BD73" s="1389"/>
      <c r="BE73" s="1389"/>
      <c r="BF73" s="1389"/>
      <c r="BG73" s="1389"/>
      <c r="BH73" s="1390"/>
    </row>
    <row r="74" spans="2:60" s="496" customFormat="1" ht="20.25" customHeight="1" x14ac:dyDescent="0.4">
      <c r="C74" s="497"/>
      <c r="D74" s="497"/>
      <c r="E74" s="497"/>
      <c r="F74" s="497"/>
      <c r="G74" s="497"/>
      <c r="BH74" s="285"/>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3:57" x14ac:dyDescent="0.4">
      <c r="C128" s="397"/>
      <c r="D128" s="397"/>
      <c r="E128" s="397"/>
      <c r="F128" s="397"/>
      <c r="G128" s="397"/>
      <c r="H128" s="397"/>
      <c r="I128" s="498"/>
      <c r="J128" s="498"/>
      <c r="K128" s="498"/>
      <c r="L128" s="498"/>
      <c r="M128" s="498"/>
      <c r="N128" s="498"/>
      <c r="O128" s="498"/>
      <c r="P128" s="498"/>
      <c r="Q128" s="498"/>
      <c r="R128" s="498"/>
      <c r="S128" s="498"/>
      <c r="T128" s="498"/>
      <c r="U128" s="498"/>
      <c r="V128" s="498"/>
      <c r="W128" s="498"/>
      <c r="X128" s="498"/>
      <c r="Y128" s="498"/>
      <c r="Z128" s="498"/>
      <c r="AA128" s="498"/>
      <c r="AB128" s="498"/>
      <c r="AC128" s="498"/>
      <c r="AD128" s="498"/>
      <c r="AE128" s="498"/>
      <c r="AF128" s="498"/>
      <c r="AG128" s="498"/>
      <c r="AH128" s="498"/>
      <c r="AI128" s="498"/>
      <c r="AJ128" s="498"/>
      <c r="AK128" s="498"/>
      <c r="AL128" s="498"/>
      <c r="AM128" s="498"/>
      <c r="AN128" s="498"/>
      <c r="AO128" s="498"/>
      <c r="AP128" s="498"/>
      <c r="AQ128" s="498"/>
      <c r="AR128" s="498"/>
      <c r="AS128" s="498"/>
      <c r="AT128" s="498"/>
      <c r="AU128" s="498"/>
      <c r="AV128" s="498"/>
      <c r="AW128" s="498"/>
      <c r="AX128" s="498"/>
      <c r="AY128" s="498"/>
      <c r="AZ128" s="498"/>
      <c r="BA128" s="498"/>
      <c r="BB128" s="498"/>
      <c r="BC128" s="498"/>
      <c r="BD128" s="498"/>
      <c r="BE128" s="498"/>
    </row>
    <row r="129" spans="3:57" x14ac:dyDescent="0.4">
      <c r="C129" s="397"/>
      <c r="D129" s="397"/>
      <c r="E129" s="397"/>
      <c r="F129" s="397"/>
      <c r="G129" s="397"/>
      <c r="H129" s="397"/>
      <c r="I129" s="498"/>
      <c r="J129" s="498"/>
      <c r="K129" s="498"/>
      <c r="L129" s="498"/>
      <c r="M129" s="498"/>
      <c r="N129" s="498"/>
      <c r="O129" s="498"/>
      <c r="P129" s="498"/>
      <c r="Q129" s="498"/>
      <c r="R129" s="498"/>
      <c r="S129" s="498"/>
      <c r="T129" s="498"/>
      <c r="U129" s="498"/>
      <c r="V129" s="498"/>
      <c r="W129" s="498"/>
      <c r="X129" s="498"/>
      <c r="Y129" s="498"/>
      <c r="Z129" s="498"/>
      <c r="AA129" s="498"/>
      <c r="AB129" s="498"/>
      <c r="AC129" s="498"/>
      <c r="AD129" s="498"/>
      <c r="AE129" s="498"/>
      <c r="AF129" s="498"/>
      <c r="AG129" s="498"/>
      <c r="AH129" s="498"/>
      <c r="AI129" s="498"/>
      <c r="AJ129" s="498"/>
      <c r="AK129" s="498"/>
      <c r="AL129" s="498"/>
      <c r="AM129" s="498"/>
      <c r="AN129" s="498"/>
      <c r="AO129" s="498"/>
      <c r="AP129" s="498"/>
      <c r="AQ129" s="498"/>
      <c r="AR129" s="498"/>
      <c r="AS129" s="498"/>
      <c r="AT129" s="498"/>
      <c r="AU129" s="498"/>
      <c r="AV129" s="498"/>
      <c r="AW129" s="498"/>
      <c r="AX129" s="498"/>
      <c r="AY129" s="498"/>
      <c r="AZ129" s="498"/>
      <c r="BA129" s="498"/>
      <c r="BB129" s="498"/>
      <c r="BC129" s="498"/>
      <c r="BD129" s="498"/>
      <c r="BE129" s="498"/>
    </row>
    <row r="130" spans="3:57" x14ac:dyDescent="0.4">
      <c r="C130" s="499"/>
      <c r="D130" s="499"/>
      <c r="E130" s="499"/>
      <c r="F130" s="499"/>
      <c r="G130" s="499"/>
      <c r="H130" s="499"/>
      <c r="I130" s="397"/>
      <c r="J130" s="397"/>
    </row>
    <row r="131" spans="3:57" x14ac:dyDescent="0.4">
      <c r="C131" s="499"/>
      <c r="D131" s="499"/>
      <c r="E131" s="499"/>
      <c r="F131" s="499"/>
      <c r="G131" s="499"/>
      <c r="H131" s="499"/>
      <c r="I131" s="397"/>
      <c r="J131" s="397"/>
    </row>
    <row r="132" spans="3:57" x14ac:dyDescent="0.4">
      <c r="C132" s="397"/>
      <c r="D132" s="397"/>
      <c r="E132" s="397"/>
      <c r="F132" s="397"/>
      <c r="G132" s="397"/>
      <c r="H132" s="397"/>
    </row>
    <row r="133" spans="3:57" x14ac:dyDescent="0.4">
      <c r="C133" s="397"/>
      <c r="D133" s="397"/>
      <c r="E133" s="397"/>
      <c r="F133" s="397"/>
      <c r="G133" s="397"/>
      <c r="H133" s="397"/>
    </row>
    <row r="134" spans="3:57" x14ac:dyDescent="0.4">
      <c r="C134" s="397"/>
      <c r="D134" s="397"/>
      <c r="E134" s="397"/>
      <c r="F134" s="397"/>
      <c r="G134" s="397"/>
      <c r="H134" s="397"/>
    </row>
    <row r="135" spans="3:57" x14ac:dyDescent="0.4">
      <c r="C135" s="397"/>
      <c r="D135" s="397"/>
      <c r="E135" s="397"/>
      <c r="F135" s="397"/>
      <c r="G135" s="397"/>
      <c r="H135" s="397"/>
    </row>
  </sheetData>
  <mergeCells count="217">
    <mergeCell ref="B69:T69"/>
    <mergeCell ref="AZ69:BA71"/>
    <mergeCell ref="BB69:BH73"/>
    <mergeCell ref="B70:T70"/>
    <mergeCell ref="B71:T71"/>
    <mergeCell ref="B72:T72"/>
    <mergeCell ref="AZ72:BA72"/>
    <mergeCell ref="B73:T73"/>
    <mergeCell ref="AZ73:BA7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U17:AA17"/>
    <mergeCell ref="AB17:AH17"/>
    <mergeCell ref="AI17:AO17"/>
    <mergeCell ref="AP17:AV17"/>
    <mergeCell ref="AW17:AY17"/>
    <mergeCell ref="B16:B20"/>
    <mergeCell ref="C16:E20"/>
    <mergeCell ref="H16:H20"/>
    <mergeCell ref="I16:L20"/>
    <mergeCell ref="M16:O20"/>
    <mergeCell ref="P16:T20"/>
    <mergeCell ref="AM14:AN14"/>
    <mergeCell ref="BB14:BD14"/>
    <mergeCell ref="BF14:BH14"/>
    <mergeCell ref="BC4:BF4"/>
    <mergeCell ref="AY6:AZ6"/>
    <mergeCell ref="BC6:BD6"/>
    <mergeCell ref="BC8:BD8"/>
    <mergeCell ref="BC10:BD10"/>
    <mergeCell ref="AZ16:BA20"/>
    <mergeCell ref="BB16:BC20"/>
    <mergeCell ref="BD16:BH20"/>
    <mergeCell ref="U12:V12"/>
    <mergeCell ref="AR1:BG1"/>
    <mergeCell ref="AA2:AB2"/>
    <mergeCell ref="AD2:AE2"/>
    <mergeCell ref="AH2:AI2"/>
    <mergeCell ref="AR2:BG2"/>
    <mergeCell ref="BC3:BF3"/>
    <mergeCell ref="AM13:AN13"/>
    <mergeCell ref="BB13:BD13"/>
    <mergeCell ref="BF13:BH13"/>
  </mergeCells>
  <phoneticPr fontId="3"/>
  <conditionalFormatting sqref="U68:AY68 U65:AY65 U62:AY62 U59:AY59 U56:AY56 U53:AY53 U50:AY50 U47:AY47 U44:AY44 U41:AY41 U38:AY38 U35:AY35 U32:AY32 U29:AY29 U26:AY26 U23:AY23">
    <cfRule type="expression" dxfId="681" priority="97">
      <formula>OR(U$69=$B22,U$70=$B22)</formula>
    </cfRule>
  </conditionalFormatting>
  <conditionalFormatting sqref="U22:AA23 U69:BA73">
    <cfRule type="expression" dxfId="680" priority="96">
      <formula>INDIRECT(ADDRESS(ROW(),COLUMN()))=TRUNC(INDIRECT(ADDRESS(ROW(),COLUMN())))</formula>
    </cfRule>
  </conditionalFormatting>
  <conditionalFormatting sqref="AB22:AH23">
    <cfRule type="expression" dxfId="679" priority="95">
      <formula>INDIRECT(ADDRESS(ROW(),COLUMN()))=TRUNC(INDIRECT(ADDRESS(ROW(),COLUMN())))</formula>
    </cfRule>
  </conditionalFormatting>
  <conditionalFormatting sqref="AI22:AO23">
    <cfRule type="expression" dxfId="678" priority="94">
      <formula>INDIRECT(ADDRESS(ROW(),COLUMN()))=TRUNC(INDIRECT(ADDRESS(ROW(),COLUMN())))</formula>
    </cfRule>
  </conditionalFormatting>
  <conditionalFormatting sqref="AP22:AV23">
    <cfRule type="expression" dxfId="677" priority="93">
      <formula>INDIRECT(ADDRESS(ROW(),COLUMN()))=TRUNC(INDIRECT(ADDRESS(ROW(),COLUMN())))</formula>
    </cfRule>
  </conditionalFormatting>
  <conditionalFormatting sqref="AW22:AY23">
    <cfRule type="expression" dxfId="676" priority="92">
      <formula>INDIRECT(ADDRESS(ROW(),COLUMN()))=TRUNC(INDIRECT(ADDRESS(ROW(),COLUMN())))</formula>
    </cfRule>
  </conditionalFormatting>
  <conditionalFormatting sqref="AZ22:BC23">
    <cfRule type="expression" dxfId="675" priority="91">
      <formula>INDIRECT(ADDRESS(ROW(),COLUMN()))=TRUNC(INDIRECT(ADDRESS(ROW(),COLUMN())))</formula>
    </cfRule>
  </conditionalFormatting>
  <conditionalFormatting sqref="U25:AA26">
    <cfRule type="expression" dxfId="674" priority="90">
      <formula>INDIRECT(ADDRESS(ROW(),COLUMN()))=TRUNC(INDIRECT(ADDRESS(ROW(),COLUMN())))</formula>
    </cfRule>
  </conditionalFormatting>
  <conditionalFormatting sqref="AB25:AH26">
    <cfRule type="expression" dxfId="673" priority="89">
      <formula>INDIRECT(ADDRESS(ROW(),COLUMN()))=TRUNC(INDIRECT(ADDRESS(ROW(),COLUMN())))</formula>
    </cfRule>
  </conditionalFormatting>
  <conditionalFormatting sqref="AI25:AO26">
    <cfRule type="expression" dxfId="672" priority="88">
      <formula>INDIRECT(ADDRESS(ROW(),COLUMN()))=TRUNC(INDIRECT(ADDRESS(ROW(),COLUMN())))</formula>
    </cfRule>
  </conditionalFormatting>
  <conditionalFormatting sqref="AP25:AV26">
    <cfRule type="expression" dxfId="671" priority="87">
      <formula>INDIRECT(ADDRESS(ROW(),COLUMN()))=TRUNC(INDIRECT(ADDRESS(ROW(),COLUMN())))</formula>
    </cfRule>
  </conditionalFormatting>
  <conditionalFormatting sqref="AW25:AY26">
    <cfRule type="expression" dxfId="670" priority="86">
      <formula>INDIRECT(ADDRESS(ROW(),COLUMN()))=TRUNC(INDIRECT(ADDRESS(ROW(),COLUMN())))</formula>
    </cfRule>
  </conditionalFormatting>
  <conditionalFormatting sqref="AZ25:BC26">
    <cfRule type="expression" dxfId="669" priority="85">
      <formula>INDIRECT(ADDRESS(ROW(),COLUMN()))=TRUNC(INDIRECT(ADDRESS(ROW(),COLUMN())))</formula>
    </cfRule>
  </conditionalFormatting>
  <conditionalFormatting sqref="U28:AA29">
    <cfRule type="expression" dxfId="668" priority="84">
      <formula>INDIRECT(ADDRESS(ROW(),COLUMN()))=TRUNC(INDIRECT(ADDRESS(ROW(),COLUMN())))</formula>
    </cfRule>
  </conditionalFormatting>
  <conditionalFormatting sqref="AB28:AH29">
    <cfRule type="expression" dxfId="667" priority="83">
      <formula>INDIRECT(ADDRESS(ROW(),COLUMN()))=TRUNC(INDIRECT(ADDRESS(ROW(),COLUMN())))</formula>
    </cfRule>
  </conditionalFormatting>
  <conditionalFormatting sqref="AI28:AO29">
    <cfRule type="expression" dxfId="666" priority="82">
      <formula>INDIRECT(ADDRESS(ROW(),COLUMN()))=TRUNC(INDIRECT(ADDRESS(ROW(),COLUMN())))</formula>
    </cfRule>
  </conditionalFormatting>
  <conditionalFormatting sqref="AP28:AV29">
    <cfRule type="expression" dxfId="665" priority="81">
      <formula>INDIRECT(ADDRESS(ROW(),COLUMN()))=TRUNC(INDIRECT(ADDRESS(ROW(),COLUMN())))</formula>
    </cfRule>
  </conditionalFormatting>
  <conditionalFormatting sqref="AW28:AY29">
    <cfRule type="expression" dxfId="664" priority="80">
      <formula>INDIRECT(ADDRESS(ROW(),COLUMN()))=TRUNC(INDIRECT(ADDRESS(ROW(),COLUMN())))</formula>
    </cfRule>
  </conditionalFormatting>
  <conditionalFormatting sqref="AZ28:BC29">
    <cfRule type="expression" dxfId="663" priority="79">
      <formula>INDIRECT(ADDRESS(ROW(),COLUMN()))=TRUNC(INDIRECT(ADDRESS(ROW(),COLUMN())))</formula>
    </cfRule>
  </conditionalFormatting>
  <conditionalFormatting sqref="U31:AA32">
    <cfRule type="expression" dxfId="662" priority="78">
      <formula>INDIRECT(ADDRESS(ROW(),COLUMN()))=TRUNC(INDIRECT(ADDRESS(ROW(),COLUMN())))</formula>
    </cfRule>
  </conditionalFormatting>
  <conditionalFormatting sqref="AB31:AH32">
    <cfRule type="expression" dxfId="661" priority="77">
      <formula>INDIRECT(ADDRESS(ROW(),COLUMN()))=TRUNC(INDIRECT(ADDRESS(ROW(),COLUMN())))</formula>
    </cfRule>
  </conditionalFormatting>
  <conditionalFormatting sqref="AI31:AO32">
    <cfRule type="expression" dxfId="660" priority="76">
      <formula>INDIRECT(ADDRESS(ROW(),COLUMN()))=TRUNC(INDIRECT(ADDRESS(ROW(),COLUMN())))</formula>
    </cfRule>
  </conditionalFormatting>
  <conditionalFormatting sqref="AP31:AV32">
    <cfRule type="expression" dxfId="659" priority="75">
      <formula>INDIRECT(ADDRESS(ROW(),COLUMN()))=TRUNC(INDIRECT(ADDRESS(ROW(),COLUMN())))</formula>
    </cfRule>
  </conditionalFormatting>
  <conditionalFormatting sqref="AW31:AY32">
    <cfRule type="expression" dxfId="658" priority="74">
      <formula>INDIRECT(ADDRESS(ROW(),COLUMN()))=TRUNC(INDIRECT(ADDRESS(ROW(),COLUMN())))</formula>
    </cfRule>
  </conditionalFormatting>
  <conditionalFormatting sqref="AZ31:BC32">
    <cfRule type="expression" dxfId="657" priority="73">
      <formula>INDIRECT(ADDRESS(ROW(),COLUMN()))=TRUNC(INDIRECT(ADDRESS(ROW(),COLUMN())))</formula>
    </cfRule>
  </conditionalFormatting>
  <conditionalFormatting sqref="U34:AA35">
    <cfRule type="expression" dxfId="656" priority="72">
      <formula>INDIRECT(ADDRESS(ROW(),COLUMN()))=TRUNC(INDIRECT(ADDRESS(ROW(),COLUMN())))</formula>
    </cfRule>
  </conditionalFormatting>
  <conditionalFormatting sqref="AB34:AH35">
    <cfRule type="expression" dxfId="655" priority="71">
      <formula>INDIRECT(ADDRESS(ROW(),COLUMN()))=TRUNC(INDIRECT(ADDRESS(ROW(),COLUMN())))</formula>
    </cfRule>
  </conditionalFormatting>
  <conditionalFormatting sqref="AI34:AO35">
    <cfRule type="expression" dxfId="654" priority="70">
      <formula>INDIRECT(ADDRESS(ROW(),COLUMN()))=TRUNC(INDIRECT(ADDRESS(ROW(),COLUMN())))</formula>
    </cfRule>
  </conditionalFormatting>
  <conditionalFormatting sqref="AP34:AV35">
    <cfRule type="expression" dxfId="653" priority="69">
      <formula>INDIRECT(ADDRESS(ROW(),COLUMN()))=TRUNC(INDIRECT(ADDRESS(ROW(),COLUMN())))</formula>
    </cfRule>
  </conditionalFormatting>
  <conditionalFormatting sqref="AW34:AY35">
    <cfRule type="expression" dxfId="652" priority="68">
      <formula>INDIRECT(ADDRESS(ROW(),COLUMN()))=TRUNC(INDIRECT(ADDRESS(ROW(),COLUMN())))</formula>
    </cfRule>
  </conditionalFormatting>
  <conditionalFormatting sqref="AZ34:BC35">
    <cfRule type="expression" dxfId="651" priority="67">
      <formula>INDIRECT(ADDRESS(ROW(),COLUMN()))=TRUNC(INDIRECT(ADDRESS(ROW(),COLUMN())))</formula>
    </cfRule>
  </conditionalFormatting>
  <conditionalFormatting sqref="U37:AA38">
    <cfRule type="expression" dxfId="650" priority="66">
      <formula>INDIRECT(ADDRESS(ROW(),COLUMN()))=TRUNC(INDIRECT(ADDRESS(ROW(),COLUMN())))</formula>
    </cfRule>
  </conditionalFormatting>
  <conditionalFormatting sqref="AB37:AH38">
    <cfRule type="expression" dxfId="649" priority="65">
      <formula>INDIRECT(ADDRESS(ROW(),COLUMN()))=TRUNC(INDIRECT(ADDRESS(ROW(),COLUMN())))</formula>
    </cfRule>
  </conditionalFormatting>
  <conditionalFormatting sqref="AI37:AO38">
    <cfRule type="expression" dxfId="648" priority="64">
      <formula>INDIRECT(ADDRESS(ROW(),COLUMN()))=TRUNC(INDIRECT(ADDRESS(ROW(),COLUMN())))</formula>
    </cfRule>
  </conditionalFormatting>
  <conditionalFormatting sqref="AP37:AV38">
    <cfRule type="expression" dxfId="647" priority="63">
      <formula>INDIRECT(ADDRESS(ROW(),COLUMN()))=TRUNC(INDIRECT(ADDRESS(ROW(),COLUMN())))</formula>
    </cfRule>
  </conditionalFormatting>
  <conditionalFormatting sqref="AW37:AY38">
    <cfRule type="expression" dxfId="646" priority="62">
      <formula>INDIRECT(ADDRESS(ROW(),COLUMN()))=TRUNC(INDIRECT(ADDRESS(ROW(),COLUMN())))</formula>
    </cfRule>
  </conditionalFormatting>
  <conditionalFormatting sqref="AZ37:BC38">
    <cfRule type="expression" dxfId="645" priority="61">
      <formula>INDIRECT(ADDRESS(ROW(),COLUMN()))=TRUNC(INDIRECT(ADDRESS(ROW(),COLUMN())))</formula>
    </cfRule>
  </conditionalFormatting>
  <conditionalFormatting sqref="U40:AA41">
    <cfRule type="expression" dxfId="644" priority="60">
      <formula>INDIRECT(ADDRESS(ROW(),COLUMN()))=TRUNC(INDIRECT(ADDRESS(ROW(),COLUMN())))</formula>
    </cfRule>
  </conditionalFormatting>
  <conditionalFormatting sqref="AB40:AH41">
    <cfRule type="expression" dxfId="643" priority="59">
      <formula>INDIRECT(ADDRESS(ROW(),COLUMN()))=TRUNC(INDIRECT(ADDRESS(ROW(),COLUMN())))</formula>
    </cfRule>
  </conditionalFormatting>
  <conditionalFormatting sqref="AI40:AO41">
    <cfRule type="expression" dxfId="642" priority="58">
      <formula>INDIRECT(ADDRESS(ROW(),COLUMN()))=TRUNC(INDIRECT(ADDRESS(ROW(),COLUMN())))</formula>
    </cfRule>
  </conditionalFormatting>
  <conditionalFormatting sqref="AP40:AV41">
    <cfRule type="expression" dxfId="641" priority="57">
      <formula>INDIRECT(ADDRESS(ROW(),COLUMN()))=TRUNC(INDIRECT(ADDRESS(ROW(),COLUMN())))</formula>
    </cfRule>
  </conditionalFormatting>
  <conditionalFormatting sqref="AW40:AY41">
    <cfRule type="expression" dxfId="640" priority="56">
      <formula>INDIRECT(ADDRESS(ROW(),COLUMN()))=TRUNC(INDIRECT(ADDRESS(ROW(),COLUMN())))</formula>
    </cfRule>
  </conditionalFormatting>
  <conditionalFormatting sqref="AZ40:BC41">
    <cfRule type="expression" dxfId="639" priority="55">
      <formula>INDIRECT(ADDRESS(ROW(),COLUMN()))=TRUNC(INDIRECT(ADDRESS(ROW(),COLUMN())))</formula>
    </cfRule>
  </conditionalFormatting>
  <conditionalFormatting sqref="U43:AA44">
    <cfRule type="expression" dxfId="638" priority="54">
      <formula>INDIRECT(ADDRESS(ROW(),COLUMN()))=TRUNC(INDIRECT(ADDRESS(ROW(),COLUMN())))</formula>
    </cfRule>
  </conditionalFormatting>
  <conditionalFormatting sqref="AB43:AH44">
    <cfRule type="expression" dxfId="637" priority="53">
      <formula>INDIRECT(ADDRESS(ROW(),COLUMN()))=TRUNC(INDIRECT(ADDRESS(ROW(),COLUMN())))</formula>
    </cfRule>
  </conditionalFormatting>
  <conditionalFormatting sqref="AI43:AO44">
    <cfRule type="expression" dxfId="636" priority="52">
      <formula>INDIRECT(ADDRESS(ROW(),COLUMN()))=TRUNC(INDIRECT(ADDRESS(ROW(),COLUMN())))</formula>
    </cfRule>
  </conditionalFormatting>
  <conditionalFormatting sqref="AP43:AV44">
    <cfRule type="expression" dxfId="635" priority="51">
      <formula>INDIRECT(ADDRESS(ROW(),COLUMN()))=TRUNC(INDIRECT(ADDRESS(ROW(),COLUMN())))</formula>
    </cfRule>
  </conditionalFormatting>
  <conditionalFormatting sqref="AW43:AY44">
    <cfRule type="expression" dxfId="634" priority="50">
      <formula>INDIRECT(ADDRESS(ROW(),COLUMN()))=TRUNC(INDIRECT(ADDRESS(ROW(),COLUMN())))</formula>
    </cfRule>
  </conditionalFormatting>
  <conditionalFormatting sqref="AZ43:BC44">
    <cfRule type="expression" dxfId="633" priority="49">
      <formula>INDIRECT(ADDRESS(ROW(),COLUMN()))=TRUNC(INDIRECT(ADDRESS(ROW(),COLUMN())))</formula>
    </cfRule>
  </conditionalFormatting>
  <conditionalFormatting sqref="U46:AA47">
    <cfRule type="expression" dxfId="632" priority="48">
      <formula>INDIRECT(ADDRESS(ROW(),COLUMN()))=TRUNC(INDIRECT(ADDRESS(ROW(),COLUMN())))</formula>
    </cfRule>
  </conditionalFormatting>
  <conditionalFormatting sqref="AB46:AH47">
    <cfRule type="expression" dxfId="631" priority="47">
      <formula>INDIRECT(ADDRESS(ROW(),COLUMN()))=TRUNC(INDIRECT(ADDRESS(ROW(),COLUMN())))</formula>
    </cfRule>
  </conditionalFormatting>
  <conditionalFormatting sqref="AI46:AO47">
    <cfRule type="expression" dxfId="630" priority="46">
      <formula>INDIRECT(ADDRESS(ROW(),COLUMN()))=TRUNC(INDIRECT(ADDRESS(ROW(),COLUMN())))</formula>
    </cfRule>
  </conditionalFormatting>
  <conditionalFormatting sqref="AP46:AV47">
    <cfRule type="expression" dxfId="629" priority="45">
      <formula>INDIRECT(ADDRESS(ROW(),COLUMN()))=TRUNC(INDIRECT(ADDRESS(ROW(),COLUMN())))</formula>
    </cfRule>
  </conditionalFormatting>
  <conditionalFormatting sqref="AW46:AY47">
    <cfRule type="expression" dxfId="628" priority="44">
      <formula>INDIRECT(ADDRESS(ROW(),COLUMN()))=TRUNC(INDIRECT(ADDRESS(ROW(),COLUMN())))</formula>
    </cfRule>
  </conditionalFormatting>
  <conditionalFormatting sqref="AZ46:BC47">
    <cfRule type="expression" dxfId="627" priority="43">
      <formula>INDIRECT(ADDRESS(ROW(),COLUMN()))=TRUNC(INDIRECT(ADDRESS(ROW(),COLUMN())))</formula>
    </cfRule>
  </conditionalFormatting>
  <conditionalFormatting sqref="U49:AA50">
    <cfRule type="expression" dxfId="626" priority="42">
      <formula>INDIRECT(ADDRESS(ROW(),COLUMN()))=TRUNC(INDIRECT(ADDRESS(ROW(),COLUMN())))</formula>
    </cfRule>
  </conditionalFormatting>
  <conditionalFormatting sqref="AB49:AH50">
    <cfRule type="expression" dxfId="625" priority="41">
      <formula>INDIRECT(ADDRESS(ROW(),COLUMN()))=TRUNC(INDIRECT(ADDRESS(ROW(),COLUMN())))</formula>
    </cfRule>
  </conditionalFormatting>
  <conditionalFormatting sqref="AI49:AO50">
    <cfRule type="expression" dxfId="624" priority="40">
      <formula>INDIRECT(ADDRESS(ROW(),COLUMN()))=TRUNC(INDIRECT(ADDRESS(ROW(),COLUMN())))</formula>
    </cfRule>
  </conditionalFormatting>
  <conditionalFormatting sqref="AP49:AV50">
    <cfRule type="expression" dxfId="623" priority="39">
      <formula>INDIRECT(ADDRESS(ROW(),COLUMN()))=TRUNC(INDIRECT(ADDRESS(ROW(),COLUMN())))</formula>
    </cfRule>
  </conditionalFormatting>
  <conditionalFormatting sqref="AW49:AY50">
    <cfRule type="expression" dxfId="622" priority="38">
      <formula>INDIRECT(ADDRESS(ROW(),COLUMN()))=TRUNC(INDIRECT(ADDRESS(ROW(),COLUMN())))</formula>
    </cfRule>
  </conditionalFormatting>
  <conditionalFormatting sqref="AZ49:BC50">
    <cfRule type="expression" dxfId="621" priority="37">
      <formula>INDIRECT(ADDRESS(ROW(),COLUMN()))=TRUNC(INDIRECT(ADDRESS(ROW(),COLUMN())))</formula>
    </cfRule>
  </conditionalFormatting>
  <conditionalFormatting sqref="U52:AA53">
    <cfRule type="expression" dxfId="620" priority="36">
      <formula>INDIRECT(ADDRESS(ROW(),COLUMN()))=TRUNC(INDIRECT(ADDRESS(ROW(),COLUMN())))</formula>
    </cfRule>
  </conditionalFormatting>
  <conditionalFormatting sqref="AB52:AH53">
    <cfRule type="expression" dxfId="619" priority="35">
      <formula>INDIRECT(ADDRESS(ROW(),COLUMN()))=TRUNC(INDIRECT(ADDRESS(ROW(),COLUMN())))</formula>
    </cfRule>
  </conditionalFormatting>
  <conditionalFormatting sqref="AI52:AO53">
    <cfRule type="expression" dxfId="618" priority="34">
      <formula>INDIRECT(ADDRESS(ROW(),COLUMN()))=TRUNC(INDIRECT(ADDRESS(ROW(),COLUMN())))</formula>
    </cfRule>
  </conditionalFormatting>
  <conditionalFormatting sqref="AP52:AV53">
    <cfRule type="expression" dxfId="617" priority="33">
      <formula>INDIRECT(ADDRESS(ROW(),COLUMN()))=TRUNC(INDIRECT(ADDRESS(ROW(),COLUMN())))</formula>
    </cfRule>
  </conditionalFormatting>
  <conditionalFormatting sqref="AW52:AY53">
    <cfRule type="expression" dxfId="616" priority="32">
      <formula>INDIRECT(ADDRESS(ROW(),COLUMN()))=TRUNC(INDIRECT(ADDRESS(ROW(),COLUMN())))</formula>
    </cfRule>
  </conditionalFormatting>
  <conditionalFormatting sqref="AZ52:BC53">
    <cfRule type="expression" dxfId="615" priority="31">
      <formula>INDIRECT(ADDRESS(ROW(),COLUMN()))=TRUNC(INDIRECT(ADDRESS(ROW(),COLUMN())))</formula>
    </cfRule>
  </conditionalFormatting>
  <conditionalFormatting sqref="U55:AA56">
    <cfRule type="expression" dxfId="614" priority="30">
      <formula>INDIRECT(ADDRESS(ROW(),COLUMN()))=TRUNC(INDIRECT(ADDRESS(ROW(),COLUMN())))</formula>
    </cfRule>
  </conditionalFormatting>
  <conditionalFormatting sqref="AB55:AH56">
    <cfRule type="expression" dxfId="613" priority="29">
      <formula>INDIRECT(ADDRESS(ROW(),COLUMN()))=TRUNC(INDIRECT(ADDRESS(ROW(),COLUMN())))</formula>
    </cfRule>
  </conditionalFormatting>
  <conditionalFormatting sqref="AI55:AO56">
    <cfRule type="expression" dxfId="612" priority="28">
      <formula>INDIRECT(ADDRESS(ROW(),COLUMN()))=TRUNC(INDIRECT(ADDRESS(ROW(),COLUMN())))</formula>
    </cfRule>
  </conditionalFormatting>
  <conditionalFormatting sqref="AP55:AV56">
    <cfRule type="expression" dxfId="611" priority="27">
      <formula>INDIRECT(ADDRESS(ROW(),COLUMN()))=TRUNC(INDIRECT(ADDRESS(ROW(),COLUMN())))</formula>
    </cfRule>
  </conditionalFormatting>
  <conditionalFormatting sqref="AW55:AY56">
    <cfRule type="expression" dxfId="610" priority="26">
      <formula>INDIRECT(ADDRESS(ROW(),COLUMN()))=TRUNC(INDIRECT(ADDRESS(ROW(),COLUMN())))</formula>
    </cfRule>
  </conditionalFormatting>
  <conditionalFormatting sqref="AZ55:BC56">
    <cfRule type="expression" dxfId="609" priority="25">
      <formula>INDIRECT(ADDRESS(ROW(),COLUMN()))=TRUNC(INDIRECT(ADDRESS(ROW(),COLUMN())))</formula>
    </cfRule>
  </conditionalFormatting>
  <conditionalFormatting sqref="U58:AA59">
    <cfRule type="expression" dxfId="608" priority="24">
      <formula>INDIRECT(ADDRESS(ROW(),COLUMN()))=TRUNC(INDIRECT(ADDRESS(ROW(),COLUMN())))</formula>
    </cfRule>
  </conditionalFormatting>
  <conditionalFormatting sqref="AB58:AH59">
    <cfRule type="expression" dxfId="607" priority="23">
      <formula>INDIRECT(ADDRESS(ROW(),COLUMN()))=TRUNC(INDIRECT(ADDRESS(ROW(),COLUMN())))</formula>
    </cfRule>
  </conditionalFormatting>
  <conditionalFormatting sqref="AI58:AO59">
    <cfRule type="expression" dxfId="606" priority="22">
      <formula>INDIRECT(ADDRESS(ROW(),COLUMN()))=TRUNC(INDIRECT(ADDRESS(ROW(),COLUMN())))</formula>
    </cfRule>
  </conditionalFormatting>
  <conditionalFormatting sqref="AP58:AV59">
    <cfRule type="expression" dxfId="605" priority="21">
      <formula>INDIRECT(ADDRESS(ROW(),COLUMN()))=TRUNC(INDIRECT(ADDRESS(ROW(),COLUMN())))</formula>
    </cfRule>
  </conditionalFormatting>
  <conditionalFormatting sqref="AW58:AY59">
    <cfRule type="expression" dxfId="604" priority="20">
      <formula>INDIRECT(ADDRESS(ROW(),COLUMN()))=TRUNC(INDIRECT(ADDRESS(ROW(),COLUMN())))</formula>
    </cfRule>
  </conditionalFormatting>
  <conditionalFormatting sqref="AZ58:BC59">
    <cfRule type="expression" dxfId="603" priority="19">
      <formula>INDIRECT(ADDRESS(ROW(),COLUMN()))=TRUNC(INDIRECT(ADDRESS(ROW(),COLUMN())))</formula>
    </cfRule>
  </conditionalFormatting>
  <conditionalFormatting sqref="U61:AA62">
    <cfRule type="expression" dxfId="602" priority="18">
      <formula>INDIRECT(ADDRESS(ROW(),COLUMN()))=TRUNC(INDIRECT(ADDRESS(ROW(),COLUMN())))</formula>
    </cfRule>
  </conditionalFormatting>
  <conditionalFormatting sqref="AB61:AH62">
    <cfRule type="expression" dxfId="601" priority="17">
      <formula>INDIRECT(ADDRESS(ROW(),COLUMN()))=TRUNC(INDIRECT(ADDRESS(ROW(),COLUMN())))</formula>
    </cfRule>
  </conditionalFormatting>
  <conditionalFormatting sqref="AI61:AO62">
    <cfRule type="expression" dxfId="600" priority="16">
      <formula>INDIRECT(ADDRESS(ROW(),COLUMN()))=TRUNC(INDIRECT(ADDRESS(ROW(),COLUMN())))</formula>
    </cfRule>
  </conditionalFormatting>
  <conditionalFormatting sqref="AP61:AV62">
    <cfRule type="expression" dxfId="599" priority="15">
      <formula>INDIRECT(ADDRESS(ROW(),COLUMN()))=TRUNC(INDIRECT(ADDRESS(ROW(),COLUMN())))</formula>
    </cfRule>
  </conditionalFormatting>
  <conditionalFormatting sqref="AW61:AY62">
    <cfRule type="expression" dxfId="598" priority="14">
      <formula>INDIRECT(ADDRESS(ROW(),COLUMN()))=TRUNC(INDIRECT(ADDRESS(ROW(),COLUMN())))</formula>
    </cfRule>
  </conditionalFormatting>
  <conditionalFormatting sqref="AZ61:BC62">
    <cfRule type="expression" dxfId="597" priority="13">
      <formula>INDIRECT(ADDRESS(ROW(),COLUMN()))=TRUNC(INDIRECT(ADDRESS(ROW(),COLUMN())))</formula>
    </cfRule>
  </conditionalFormatting>
  <conditionalFormatting sqref="U64:AA65">
    <cfRule type="expression" dxfId="596" priority="12">
      <formula>INDIRECT(ADDRESS(ROW(),COLUMN()))=TRUNC(INDIRECT(ADDRESS(ROW(),COLUMN())))</formula>
    </cfRule>
  </conditionalFormatting>
  <conditionalFormatting sqref="AB64:AH65">
    <cfRule type="expression" dxfId="595" priority="11">
      <formula>INDIRECT(ADDRESS(ROW(),COLUMN()))=TRUNC(INDIRECT(ADDRESS(ROW(),COLUMN())))</formula>
    </cfRule>
  </conditionalFormatting>
  <conditionalFormatting sqref="AI64:AO65">
    <cfRule type="expression" dxfId="594" priority="10">
      <formula>INDIRECT(ADDRESS(ROW(),COLUMN()))=TRUNC(INDIRECT(ADDRESS(ROW(),COLUMN())))</formula>
    </cfRule>
  </conditionalFormatting>
  <conditionalFormatting sqref="AP64:AV65">
    <cfRule type="expression" dxfId="593" priority="9">
      <formula>INDIRECT(ADDRESS(ROW(),COLUMN()))=TRUNC(INDIRECT(ADDRESS(ROW(),COLUMN())))</formula>
    </cfRule>
  </conditionalFormatting>
  <conditionalFormatting sqref="AW64:AY65">
    <cfRule type="expression" dxfId="592" priority="8">
      <formula>INDIRECT(ADDRESS(ROW(),COLUMN()))=TRUNC(INDIRECT(ADDRESS(ROW(),COLUMN())))</formula>
    </cfRule>
  </conditionalFormatting>
  <conditionalFormatting sqref="AZ64:BC65">
    <cfRule type="expression" dxfId="591" priority="7">
      <formula>INDIRECT(ADDRESS(ROW(),COLUMN()))=TRUNC(INDIRECT(ADDRESS(ROW(),COLUMN())))</formula>
    </cfRule>
  </conditionalFormatting>
  <conditionalFormatting sqref="U67:AA68">
    <cfRule type="expression" dxfId="590" priority="6">
      <formula>INDIRECT(ADDRESS(ROW(),COLUMN()))=TRUNC(INDIRECT(ADDRESS(ROW(),COLUMN())))</formula>
    </cfRule>
  </conditionalFormatting>
  <conditionalFormatting sqref="AB67:AH68">
    <cfRule type="expression" dxfId="589" priority="5">
      <formula>INDIRECT(ADDRESS(ROW(),COLUMN()))=TRUNC(INDIRECT(ADDRESS(ROW(),COLUMN())))</formula>
    </cfRule>
  </conditionalFormatting>
  <conditionalFormatting sqref="AI67:AO68">
    <cfRule type="expression" dxfId="588" priority="4">
      <formula>INDIRECT(ADDRESS(ROW(),COLUMN()))=TRUNC(INDIRECT(ADDRESS(ROW(),COLUMN())))</formula>
    </cfRule>
  </conditionalFormatting>
  <conditionalFormatting sqref="AP67:AV68">
    <cfRule type="expression" dxfId="587" priority="3">
      <formula>INDIRECT(ADDRESS(ROW(),COLUMN()))=TRUNC(INDIRECT(ADDRESS(ROW(),COLUMN())))</formula>
    </cfRule>
  </conditionalFormatting>
  <conditionalFormatting sqref="AW67:AY68">
    <cfRule type="expression" dxfId="586" priority="2">
      <formula>INDIRECT(ADDRESS(ROW(),COLUMN()))=TRUNC(INDIRECT(ADDRESS(ROW(),COLUMN())))</formula>
    </cfRule>
  </conditionalFormatting>
  <conditionalFormatting sqref="AZ67:BC68">
    <cfRule type="expression" dxfId="585"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【標準様式１】プルダウン・リスト!$C$4:$C$10</xm:f>
          </x14:formula1>
          <xm:sqref>AR1:BG1</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B52"/>
  <sheetViews>
    <sheetView workbookViewId="0">
      <selection activeCell="F27" sqref="F27:G27"/>
    </sheetView>
  </sheetViews>
  <sheetFormatPr defaultColWidth="9" defaultRowHeight="25.5" x14ac:dyDescent="0.4"/>
  <cols>
    <col min="1" max="1" width="1.625" style="502" customWidth="1"/>
    <col min="2" max="2" width="5.625" style="501" customWidth="1"/>
    <col min="3" max="3" width="10.625" style="501" customWidth="1"/>
    <col min="4" max="4" width="10.625" style="501" hidden="1" customWidth="1"/>
    <col min="5" max="5" width="3.375" style="501" bestFit="1" customWidth="1"/>
    <col min="6" max="6" width="15.625" style="502" customWidth="1"/>
    <col min="7" max="7" width="3.375" style="502" bestFit="1" customWidth="1"/>
    <col min="8" max="8" width="15.625" style="502" customWidth="1"/>
    <col min="9" max="9" width="3.375" style="502" bestFit="1" customWidth="1"/>
    <col min="10" max="10" width="15.625" style="501" customWidth="1"/>
    <col min="11" max="11" width="3.375" style="502" bestFit="1" customWidth="1"/>
    <col min="12" max="12" width="15.625" style="502" customWidth="1"/>
    <col min="13" max="13" width="5" style="502" customWidth="1"/>
    <col min="14" max="14" width="15.625" style="502" customWidth="1"/>
    <col min="15" max="15" width="3.375" style="502" customWidth="1"/>
    <col min="16" max="16" width="15.625" style="502" customWidth="1"/>
    <col min="17" max="17" width="3.375" style="502" customWidth="1"/>
    <col min="18" max="18" width="15.625" style="502" customWidth="1"/>
    <col min="19" max="19" width="3.375" style="502" customWidth="1"/>
    <col min="20" max="20" width="15.625" style="502" customWidth="1"/>
    <col min="21" max="21" width="3.375" style="502" customWidth="1"/>
    <col min="22" max="22" width="15.625" style="502" customWidth="1"/>
    <col min="23" max="23" width="3.375" style="502" customWidth="1"/>
    <col min="24" max="24" width="15.625" style="502" customWidth="1"/>
    <col min="25" max="25" width="3.375" style="502" customWidth="1"/>
    <col min="26" max="26" width="15.625" style="502" customWidth="1"/>
    <col min="27" max="27" width="3.375" style="502" customWidth="1"/>
    <col min="28" max="28" width="50.625" style="502" customWidth="1"/>
    <col min="29" max="16384" width="9" style="502"/>
  </cols>
  <sheetData>
    <row r="1" spans="2:28" x14ac:dyDescent="0.4">
      <c r="B1" s="500" t="s">
        <v>872</v>
      </c>
    </row>
    <row r="2" spans="2:28" x14ac:dyDescent="0.4">
      <c r="B2" s="503" t="s">
        <v>873</v>
      </c>
      <c r="F2" s="504"/>
      <c r="G2" s="505"/>
      <c r="H2" s="505"/>
      <c r="I2" s="505"/>
      <c r="J2" s="506"/>
      <c r="K2" s="505"/>
      <c r="L2" s="505"/>
    </row>
    <row r="3" spans="2:28" x14ac:dyDescent="0.4">
      <c r="B3" s="504" t="s">
        <v>874</v>
      </c>
      <c r="F3" s="506" t="s">
        <v>875</v>
      </c>
      <c r="G3" s="505"/>
      <c r="H3" s="505"/>
      <c r="I3" s="505"/>
      <c r="J3" s="506"/>
      <c r="K3" s="505"/>
      <c r="L3" s="505"/>
    </row>
    <row r="4" spans="2:28" x14ac:dyDescent="0.4">
      <c r="B4" s="503"/>
      <c r="F4" s="1401" t="s">
        <v>876</v>
      </c>
      <c r="G4" s="1401"/>
      <c r="H4" s="1401"/>
      <c r="I4" s="1401"/>
      <c r="J4" s="1401"/>
      <c r="K4" s="1401"/>
      <c r="L4" s="1401"/>
      <c r="N4" s="1401" t="s">
        <v>877</v>
      </c>
      <c r="O4" s="1401"/>
      <c r="P4" s="1401"/>
      <c r="R4" s="1401" t="s">
        <v>878</v>
      </c>
      <c r="S4" s="1401"/>
      <c r="T4" s="1401"/>
      <c r="U4" s="1401"/>
      <c r="V4" s="1401"/>
      <c r="W4" s="1401"/>
      <c r="X4" s="1401"/>
      <c r="Z4" s="507" t="s">
        <v>879</v>
      </c>
      <c r="AB4" s="1401" t="s">
        <v>880</v>
      </c>
    </row>
    <row r="5" spans="2:28" x14ac:dyDescent="0.4">
      <c r="B5" s="501" t="s">
        <v>814</v>
      </c>
      <c r="C5" s="501" t="s">
        <v>881</v>
      </c>
      <c r="F5" s="501" t="s">
        <v>882</v>
      </c>
      <c r="G5" s="501"/>
      <c r="H5" s="501" t="s">
        <v>883</v>
      </c>
      <c r="J5" s="501" t="s">
        <v>884</v>
      </c>
      <c r="L5" s="501" t="s">
        <v>876</v>
      </c>
      <c r="N5" s="501" t="s">
        <v>885</v>
      </c>
      <c r="P5" s="501" t="s">
        <v>886</v>
      </c>
      <c r="R5" s="501" t="s">
        <v>885</v>
      </c>
      <c r="T5" s="501" t="s">
        <v>886</v>
      </c>
      <c r="V5" s="501" t="s">
        <v>884</v>
      </c>
      <c r="X5" s="501" t="s">
        <v>876</v>
      </c>
      <c r="Z5" s="508" t="s">
        <v>887</v>
      </c>
      <c r="AB5" s="1401"/>
    </row>
    <row r="6" spans="2:28" x14ac:dyDescent="0.4">
      <c r="B6" s="509">
        <v>1</v>
      </c>
      <c r="C6" s="510" t="s">
        <v>846</v>
      </c>
      <c r="D6" s="511" t="str">
        <f t="shared" ref="D6:D38" si="0">C6</f>
        <v>a</v>
      </c>
      <c r="E6" s="509" t="s">
        <v>888</v>
      </c>
      <c r="F6" s="512">
        <v>0.29166666666666669</v>
      </c>
      <c r="G6" s="509" t="s">
        <v>382</v>
      </c>
      <c r="H6" s="512">
        <v>0.66666666666666663</v>
      </c>
      <c r="I6" s="513" t="s">
        <v>889</v>
      </c>
      <c r="J6" s="512">
        <v>4.1666666666666664E-2</v>
      </c>
      <c r="K6" s="514" t="s">
        <v>82</v>
      </c>
      <c r="L6" s="515">
        <f t="shared" ref="L6:L22" si="1">IF(OR(F6="",H6=""),"",(H6+IF(F6&gt;H6,1,0)-F6-J6)*24)</f>
        <v>7.9999999999999982</v>
      </c>
      <c r="N6" s="516">
        <f>'【標準様式１】記載例 認知症対応型共同生活介護'!$BB$13</f>
        <v>0.29166666666666669</v>
      </c>
      <c r="O6" s="501" t="s">
        <v>382</v>
      </c>
      <c r="P6" s="516">
        <f>'【標準様式１】記載例 認知症対応型共同生活介護'!$BF$13</f>
        <v>0.83333333333333337</v>
      </c>
      <c r="R6" s="517">
        <f t="shared" ref="R6:R22" si="2">IF(F6="","",IF(F6&lt;N6,N6,IF(F6&gt;=P6,"",F6)))</f>
        <v>0.29166666666666669</v>
      </c>
      <c r="S6" s="501" t="s">
        <v>382</v>
      </c>
      <c r="T6" s="517">
        <f t="shared" ref="T6:T22" si="3">IF(H6="","",IF(H6&gt;F6,IF(H6&lt;P6,H6,P6),P6))</f>
        <v>0.66666666666666663</v>
      </c>
      <c r="U6" s="518" t="s">
        <v>889</v>
      </c>
      <c r="V6" s="512">
        <v>4.1666666666666664E-2</v>
      </c>
      <c r="W6" s="502" t="s">
        <v>82</v>
      </c>
      <c r="X6" s="515">
        <f t="shared" ref="X6:X22" si="4">IF(R6="","",IF((T6+IF(R6&gt;T6,1,0)-R6-V6)*24=0,"",(T6+IF(R6&gt;T6,1,0)-R6-V6)*24))</f>
        <v>7.9999999999999982</v>
      </c>
      <c r="Z6" s="515" t="str">
        <f t="shared" ref="Z6:Z22" si="5">IF(X6="",L6,IF(OR(L6-X6=0,L6-X6&lt;0),"-",L6-X6))</f>
        <v>-</v>
      </c>
      <c r="AB6" s="519"/>
    </row>
    <row r="7" spans="2:28" x14ac:dyDescent="0.4">
      <c r="B7" s="509">
        <v>2</v>
      </c>
      <c r="C7" s="510" t="s">
        <v>848</v>
      </c>
      <c r="D7" s="511" t="str">
        <f t="shared" si="0"/>
        <v>b</v>
      </c>
      <c r="E7" s="509" t="s">
        <v>888</v>
      </c>
      <c r="F7" s="512">
        <v>0.45833333333333331</v>
      </c>
      <c r="G7" s="509" t="s">
        <v>382</v>
      </c>
      <c r="H7" s="512">
        <v>0.83333333333333337</v>
      </c>
      <c r="I7" s="513" t="s">
        <v>889</v>
      </c>
      <c r="J7" s="512">
        <v>4.1666666666666664E-2</v>
      </c>
      <c r="K7" s="514" t="s">
        <v>82</v>
      </c>
      <c r="L7" s="515">
        <f t="shared" si="1"/>
        <v>8</v>
      </c>
      <c r="N7" s="516">
        <f>'【標準様式１】記載例 認知症対応型共同生活介護'!$BB$13</f>
        <v>0.29166666666666669</v>
      </c>
      <c r="O7" s="501" t="s">
        <v>382</v>
      </c>
      <c r="P7" s="516">
        <f>'【標準様式１】記載例 認知症対応型共同生活介護'!$BF$13</f>
        <v>0.83333333333333337</v>
      </c>
      <c r="R7" s="517">
        <f t="shared" si="2"/>
        <v>0.45833333333333331</v>
      </c>
      <c r="S7" s="501" t="s">
        <v>382</v>
      </c>
      <c r="T7" s="517">
        <f t="shared" si="3"/>
        <v>0.83333333333333337</v>
      </c>
      <c r="U7" s="518" t="s">
        <v>889</v>
      </c>
      <c r="V7" s="512">
        <v>4.1666666666666664E-2</v>
      </c>
      <c r="W7" s="502" t="s">
        <v>82</v>
      </c>
      <c r="X7" s="515">
        <f t="shared" si="4"/>
        <v>8</v>
      </c>
      <c r="Z7" s="515" t="str">
        <f t="shared" si="5"/>
        <v>-</v>
      </c>
      <c r="AB7" s="519"/>
    </row>
    <row r="8" spans="2:28" x14ac:dyDescent="0.4">
      <c r="B8" s="509">
        <v>3</v>
      </c>
      <c r="C8" s="510" t="s">
        <v>834</v>
      </c>
      <c r="D8" s="511" t="str">
        <f t="shared" si="0"/>
        <v>c</v>
      </c>
      <c r="E8" s="509" t="s">
        <v>888</v>
      </c>
      <c r="F8" s="512">
        <v>0.375</v>
      </c>
      <c r="G8" s="509" t="s">
        <v>382</v>
      </c>
      <c r="H8" s="512">
        <v>0.75</v>
      </c>
      <c r="I8" s="513" t="s">
        <v>889</v>
      </c>
      <c r="J8" s="512">
        <v>4.1666666666666664E-2</v>
      </c>
      <c r="K8" s="514" t="s">
        <v>82</v>
      </c>
      <c r="L8" s="515">
        <f t="shared" si="1"/>
        <v>8</v>
      </c>
      <c r="N8" s="516">
        <f>'【標準様式１】記載例 認知症対応型共同生活介護'!$BB$13</f>
        <v>0.29166666666666669</v>
      </c>
      <c r="O8" s="501" t="s">
        <v>382</v>
      </c>
      <c r="P8" s="516">
        <f>'【標準様式１】記載例 認知症対応型共同生活介護'!$BF$13</f>
        <v>0.83333333333333337</v>
      </c>
      <c r="R8" s="517">
        <f t="shared" si="2"/>
        <v>0.375</v>
      </c>
      <c r="S8" s="501" t="s">
        <v>382</v>
      </c>
      <c r="T8" s="517">
        <f t="shared" si="3"/>
        <v>0.75</v>
      </c>
      <c r="U8" s="518" t="s">
        <v>889</v>
      </c>
      <c r="V8" s="512">
        <v>4.1666666666666664E-2</v>
      </c>
      <c r="W8" s="502" t="s">
        <v>82</v>
      </c>
      <c r="X8" s="515">
        <f t="shared" si="4"/>
        <v>8</v>
      </c>
      <c r="Z8" s="515" t="str">
        <f t="shared" si="5"/>
        <v>-</v>
      </c>
      <c r="AB8" s="519"/>
    </row>
    <row r="9" spans="2:28" x14ac:dyDescent="0.4">
      <c r="B9" s="509">
        <v>4</v>
      </c>
      <c r="C9" s="510" t="s">
        <v>840</v>
      </c>
      <c r="D9" s="511" t="str">
        <f t="shared" si="0"/>
        <v>d</v>
      </c>
      <c r="E9" s="509" t="s">
        <v>888</v>
      </c>
      <c r="F9" s="512">
        <v>0.35416666666666669</v>
      </c>
      <c r="G9" s="509" t="s">
        <v>382</v>
      </c>
      <c r="H9" s="512">
        <v>0.72916666666666663</v>
      </c>
      <c r="I9" s="513" t="s">
        <v>889</v>
      </c>
      <c r="J9" s="512">
        <v>4.1666666666666664E-2</v>
      </c>
      <c r="K9" s="514" t="s">
        <v>82</v>
      </c>
      <c r="L9" s="515">
        <f t="shared" si="1"/>
        <v>7.9999999999999982</v>
      </c>
      <c r="N9" s="516">
        <f>'【標準様式１】記載例 認知症対応型共同生活介護'!$BB$13</f>
        <v>0.29166666666666669</v>
      </c>
      <c r="O9" s="501" t="s">
        <v>382</v>
      </c>
      <c r="P9" s="516">
        <f>'【標準様式１】記載例 認知症対応型共同生活介護'!$BF$13</f>
        <v>0.83333333333333337</v>
      </c>
      <c r="R9" s="517">
        <f t="shared" si="2"/>
        <v>0.35416666666666669</v>
      </c>
      <c r="S9" s="501" t="s">
        <v>382</v>
      </c>
      <c r="T9" s="517">
        <f t="shared" si="3"/>
        <v>0.72916666666666663</v>
      </c>
      <c r="U9" s="518" t="s">
        <v>889</v>
      </c>
      <c r="V9" s="512">
        <v>4.1666666666666664E-2</v>
      </c>
      <c r="W9" s="502" t="s">
        <v>82</v>
      </c>
      <c r="X9" s="515">
        <f t="shared" si="4"/>
        <v>7.9999999999999982</v>
      </c>
      <c r="Z9" s="515" t="str">
        <f t="shared" si="5"/>
        <v>-</v>
      </c>
      <c r="AB9" s="519"/>
    </row>
    <row r="10" spans="2:28" x14ac:dyDescent="0.4">
      <c r="B10" s="509">
        <v>5</v>
      </c>
      <c r="C10" s="510" t="s">
        <v>228</v>
      </c>
      <c r="D10" s="511" t="str">
        <f t="shared" si="0"/>
        <v>e</v>
      </c>
      <c r="E10" s="509" t="s">
        <v>888</v>
      </c>
      <c r="F10" s="512">
        <v>0.375</v>
      </c>
      <c r="G10" s="509" t="s">
        <v>382</v>
      </c>
      <c r="H10" s="512">
        <v>0.625</v>
      </c>
      <c r="I10" s="513" t="s">
        <v>889</v>
      </c>
      <c r="J10" s="512">
        <v>0</v>
      </c>
      <c r="K10" s="514" t="s">
        <v>82</v>
      </c>
      <c r="L10" s="515">
        <f t="shared" si="1"/>
        <v>6</v>
      </c>
      <c r="N10" s="516">
        <f>'【標準様式１】記載例 認知症対応型共同生活介護'!$BB$13</f>
        <v>0.29166666666666669</v>
      </c>
      <c r="O10" s="501" t="s">
        <v>382</v>
      </c>
      <c r="P10" s="516">
        <f>'【標準様式１】記載例 認知症対応型共同生活介護'!$BF$13</f>
        <v>0.83333333333333337</v>
      </c>
      <c r="R10" s="517">
        <f t="shared" si="2"/>
        <v>0.375</v>
      </c>
      <c r="S10" s="501" t="s">
        <v>382</v>
      </c>
      <c r="T10" s="517">
        <f t="shared" si="3"/>
        <v>0.625</v>
      </c>
      <c r="U10" s="518" t="s">
        <v>889</v>
      </c>
      <c r="V10" s="512">
        <v>0</v>
      </c>
      <c r="W10" s="502" t="s">
        <v>82</v>
      </c>
      <c r="X10" s="515">
        <f t="shared" si="4"/>
        <v>6</v>
      </c>
      <c r="Z10" s="515" t="str">
        <f t="shared" si="5"/>
        <v>-</v>
      </c>
      <c r="AB10" s="519"/>
    </row>
    <row r="11" spans="2:28" x14ac:dyDescent="0.4">
      <c r="B11" s="509">
        <v>6</v>
      </c>
      <c r="C11" s="510" t="s">
        <v>857</v>
      </c>
      <c r="D11" s="511" t="str">
        <f t="shared" si="0"/>
        <v>f</v>
      </c>
      <c r="E11" s="509" t="s">
        <v>888</v>
      </c>
      <c r="F11" s="512">
        <v>0.41666666666666669</v>
      </c>
      <c r="G11" s="509" t="s">
        <v>382</v>
      </c>
      <c r="H11" s="512">
        <v>0.66666666666666663</v>
      </c>
      <c r="I11" s="513" t="s">
        <v>889</v>
      </c>
      <c r="J11" s="512">
        <v>0</v>
      </c>
      <c r="K11" s="514" t="s">
        <v>82</v>
      </c>
      <c r="L11" s="515">
        <f t="shared" si="1"/>
        <v>5.9999999999999982</v>
      </c>
      <c r="N11" s="516">
        <f>'【標準様式１】記載例 認知症対応型共同生活介護'!$BB$13</f>
        <v>0.29166666666666669</v>
      </c>
      <c r="O11" s="501" t="s">
        <v>382</v>
      </c>
      <c r="P11" s="516">
        <f>'【標準様式１】記載例 認知症対応型共同生活介護'!$BF$13</f>
        <v>0.83333333333333337</v>
      </c>
      <c r="R11" s="517">
        <f t="shared" si="2"/>
        <v>0.41666666666666669</v>
      </c>
      <c r="S11" s="501" t="s">
        <v>382</v>
      </c>
      <c r="T11" s="517">
        <f t="shared" si="3"/>
        <v>0.66666666666666663</v>
      </c>
      <c r="U11" s="518" t="s">
        <v>889</v>
      </c>
      <c r="V11" s="512">
        <v>0</v>
      </c>
      <c r="W11" s="502" t="s">
        <v>82</v>
      </c>
      <c r="X11" s="515">
        <f t="shared" si="4"/>
        <v>5.9999999999999982</v>
      </c>
      <c r="Z11" s="515" t="str">
        <f t="shared" si="5"/>
        <v>-</v>
      </c>
      <c r="AB11" s="519"/>
    </row>
    <row r="12" spans="2:28" x14ac:dyDescent="0.4">
      <c r="B12" s="509">
        <v>7</v>
      </c>
      <c r="C12" s="510" t="s">
        <v>864</v>
      </c>
      <c r="D12" s="511" t="str">
        <f t="shared" si="0"/>
        <v>g</v>
      </c>
      <c r="E12" s="509" t="s">
        <v>888</v>
      </c>
      <c r="F12" s="512">
        <v>0.29166666666666669</v>
      </c>
      <c r="G12" s="509" t="s">
        <v>382</v>
      </c>
      <c r="H12" s="512">
        <v>0.39583333333333331</v>
      </c>
      <c r="I12" s="513" t="s">
        <v>889</v>
      </c>
      <c r="J12" s="512">
        <v>0</v>
      </c>
      <c r="K12" s="514" t="s">
        <v>82</v>
      </c>
      <c r="L12" s="515">
        <f t="shared" si="1"/>
        <v>2.4999999999999991</v>
      </c>
      <c r="N12" s="516">
        <f>'【標準様式１】記載例 認知症対応型共同生活介護'!$BB$13</f>
        <v>0.29166666666666669</v>
      </c>
      <c r="O12" s="501" t="s">
        <v>382</v>
      </c>
      <c r="P12" s="516">
        <f>'【標準様式１】記載例 認知症対応型共同生活介護'!$BF$13</f>
        <v>0.83333333333333337</v>
      </c>
      <c r="R12" s="517">
        <f t="shared" si="2"/>
        <v>0.29166666666666669</v>
      </c>
      <c r="S12" s="501" t="s">
        <v>382</v>
      </c>
      <c r="T12" s="517">
        <f t="shared" si="3"/>
        <v>0.39583333333333331</v>
      </c>
      <c r="U12" s="518" t="s">
        <v>889</v>
      </c>
      <c r="V12" s="512">
        <v>0</v>
      </c>
      <c r="W12" s="502" t="s">
        <v>82</v>
      </c>
      <c r="X12" s="515">
        <f t="shared" si="4"/>
        <v>2.4999999999999991</v>
      </c>
      <c r="Z12" s="515" t="str">
        <f t="shared" si="5"/>
        <v>-</v>
      </c>
      <c r="AB12" s="519"/>
    </row>
    <row r="13" spans="2:28" x14ac:dyDescent="0.4">
      <c r="B13" s="509">
        <v>8</v>
      </c>
      <c r="C13" s="510" t="s">
        <v>862</v>
      </c>
      <c r="D13" s="511" t="str">
        <f t="shared" si="0"/>
        <v>h</v>
      </c>
      <c r="E13" s="509" t="s">
        <v>888</v>
      </c>
      <c r="F13" s="512">
        <v>0.66666666666666663</v>
      </c>
      <c r="G13" s="509" t="s">
        <v>382</v>
      </c>
      <c r="H13" s="512">
        <v>0.83333333333333337</v>
      </c>
      <c r="I13" s="513" t="s">
        <v>889</v>
      </c>
      <c r="J13" s="512">
        <v>0</v>
      </c>
      <c r="K13" s="514" t="s">
        <v>82</v>
      </c>
      <c r="L13" s="515">
        <f t="shared" si="1"/>
        <v>4.0000000000000018</v>
      </c>
      <c r="N13" s="516">
        <f>'【標準様式１】記載例 認知症対応型共同生活介護'!$BB$13</f>
        <v>0.29166666666666669</v>
      </c>
      <c r="O13" s="501" t="s">
        <v>382</v>
      </c>
      <c r="P13" s="516">
        <f>'【標準様式１】記載例 認知症対応型共同生活介護'!$BF$13</f>
        <v>0.83333333333333337</v>
      </c>
      <c r="R13" s="517">
        <f t="shared" si="2"/>
        <v>0.66666666666666663</v>
      </c>
      <c r="S13" s="501" t="s">
        <v>382</v>
      </c>
      <c r="T13" s="517">
        <f t="shared" si="3"/>
        <v>0.83333333333333337</v>
      </c>
      <c r="U13" s="518" t="s">
        <v>889</v>
      </c>
      <c r="V13" s="512">
        <v>0</v>
      </c>
      <c r="W13" s="502" t="s">
        <v>82</v>
      </c>
      <c r="X13" s="515">
        <f t="shared" si="4"/>
        <v>4.0000000000000018</v>
      </c>
      <c r="Z13" s="515" t="str">
        <f t="shared" si="5"/>
        <v>-</v>
      </c>
      <c r="AB13" s="519"/>
    </row>
    <row r="14" spans="2:28" x14ac:dyDescent="0.4">
      <c r="B14" s="509">
        <v>9</v>
      </c>
      <c r="C14" s="510" t="s">
        <v>844</v>
      </c>
      <c r="D14" s="511" t="str">
        <f t="shared" si="0"/>
        <v>i</v>
      </c>
      <c r="E14" s="509" t="s">
        <v>888</v>
      </c>
      <c r="F14" s="512">
        <v>0.70833333333333337</v>
      </c>
      <c r="G14" s="509" t="s">
        <v>382</v>
      </c>
      <c r="H14" s="512">
        <v>1</v>
      </c>
      <c r="I14" s="513" t="s">
        <v>889</v>
      </c>
      <c r="J14" s="512">
        <v>0</v>
      </c>
      <c r="K14" s="514" t="s">
        <v>82</v>
      </c>
      <c r="L14" s="515">
        <f t="shared" si="1"/>
        <v>6.9999999999999991</v>
      </c>
      <c r="N14" s="516">
        <f>'【標準様式１】記載例 認知症対応型共同生活介護'!$BB$13</f>
        <v>0.29166666666666669</v>
      </c>
      <c r="O14" s="501" t="s">
        <v>382</v>
      </c>
      <c r="P14" s="516">
        <f>'【標準様式１】記載例 認知症対応型共同生活介護'!$BF$13</f>
        <v>0.83333333333333337</v>
      </c>
      <c r="R14" s="517">
        <f t="shared" si="2"/>
        <v>0.70833333333333337</v>
      </c>
      <c r="S14" s="501" t="s">
        <v>382</v>
      </c>
      <c r="T14" s="517">
        <f t="shared" si="3"/>
        <v>0.83333333333333337</v>
      </c>
      <c r="U14" s="518" t="s">
        <v>889</v>
      </c>
      <c r="V14" s="512">
        <v>0</v>
      </c>
      <c r="W14" s="502" t="s">
        <v>82</v>
      </c>
      <c r="X14" s="515">
        <f t="shared" si="4"/>
        <v>3</v>
      </c>
      <c r="Z14" s="515">
        <f t="shared" si="5"/>
        <v>3.9999999999999991</v>
      </c>
      <c r="AB14" s="519" t="s">
        <v>890</v>
      </c>
    </row>
    <row r="15" spans="2:28" x14ac:dyDescent="0.4">
      <c r="B15" s="509">
        <v>10</v>
      </c>
      <c r="C15" s="510" t="s">
        <v>845</v>
      </c>
      <c r="D15" s="511" t="str">
        <f t="shared" si="0"/>
        <v>j</v>
      </c>
      <c r="E15" s="509" t="s">
        <v>888</v>
      </c>
      <c r="F15" s="512">
        <v>0</v>
      </c>
      <c r="G15" s="509" t="s">
        <v>382</v>
      </c>
      <c r="H15" s="512">
        <v>0.41666666666666669</v>
      </c>
      <c r="I15" s="513" t="s">
        <v>889</v>
      </c>
      <c r="J15" s="512">
        <v>4.1666666666666664E-2</v>
      </c>
      <c r="K15" s="514" t="s">
        <v>82</v>
      </c>
      <c r="L15" s="515">
        <f t="shared" si="1"/>
        <v>9</v>
      </c>
      <c r="N15" s="516">
        <f>'【標準様式１】記載例 認知症対応型共同生活介護'!$BB$13</f>
        <v>0.29166666666666669</v>
      </c>
      <c r="O15" s="501" t="s">
        <v>382</v>
      </c>
      <c r="P15" s="516">
        <f>'【標準様式１】記載例 認知症対応型共同生活介護'!$BF$13</f>
        <v>0.83333333333333337</v>
      </c>
      <c r="R15" s="517">
        <f t="shared" si="2"/>
        <v>0.29166666666666669</v>
      </c>
      <c r="S15" s="501" t="s">
        <v>382</v>
      </c>
      <c r="T15" s="517">
        <f t="shared" si="3"/>
        <v>0.41666666666666669</v>
      </c>
      <c r="U15" s="518" t="s">
        <v>889</v>
      </c>
      <c r="V15" s="512">
        <v>0</v>
      </c>
      <c r="W15" s="502" t="s">
        <v>82</v>
      </c>
      <c r="X15" s="515">
        <f t="shared" si="4"/>
        <v>3</v>
      </c>
      <c r="Z15" s="515">
        <f t="shared" si="5"/>
        <v>6</v>
      </c>
      <c r="AB15" s="519" t="s">
        <v>891</v>
      </c>
    </row>
    <row r="16" spans="2:28" x14ac:dyDescent="0.4">
      <c r="B16" s="509">
        <v>11</v>
      </c>
      <c r="C16" s="510" t="s">
        <v>892</v>
      </c>
      <c r="D16" s="511" t="str">
        <f t="shared" si="0"/>
        <v>k</v>
      </c>
      <c r="E16" s="509" t="s">
        <v>888</v>
      </c>
      <c r="F16" s="512"/>
      <c r="G16" s="509" t="s">
        <v>382</v>
      </c>
      <c r="H16" s="512"/>
      <c r="I16" s="513" t="s">
        <v>889</v>
      </c>
      <c r="J16" s="512">
        <v>0</v>
      </c>
      <c r="K16" s="514" t="s">
        <v>82</v>
      </c>
      <c r="L16" s="515" t="str">
        <f t="shared" si="1"/>
        <v/>
      </c>
      <c r="N16" s="516">
        <f>'【標準様式１】記載例 認知症対応型共同生活介護'!$BB$13</f>
        <v>0.29166666666666669</v>
      </c>
      <c r="O16" s="501" t="s">
        <v>382</v>
      </c>
      <c r="P16" s="516">
        <f>'【標準様式１】記載例 認知症対応型共同生活介護'!$BF$13</f>
        <v>0.83333333333333337</v>
      </c>
      <c r="R16" s="517" t="str">
        <f t="shared" si="2"/>
        <v/>
      </c>
      <c r="S16" s="501" t="s">
        <v>382</v>
      </c>
      <c r="T16" s="517" t="str">
        <f t="shared" si="3"/>
        <v/>
      </c>
      <c r="U16" s="518" t="s">
        <v>889</v>
      </c>
      <c r="V16" s="512">
        <v>0</v>
      </c>
      <c r="W16" s="502" t="s">
        <v>82</v>
      </c>
      <c r="X16" s="515" t="str">
        <f t="shared" si="4"/>
        <v/>
      </c>
      <c r="Z16" s="515" t="str">
        <f t="shared" si="5"/>
        <v/>
      </c>
      <c r="AB16" s="519"/>
    </row>
    <row r="17" spans="2:28" x14ac:dyDescent="0.4">
      <c r="B17" s="509">
        <v>12</v>
      </c>
      <c r="C17" s="510" t="s">
        <v>893</v>
      </c>
      <c r="D17" s="511" t="str">
        <f t="shared" si="0"/>
        <v>l</v>
      </c>
      <c r="E17" s="509" t="s">
        <v>888</v>
      </c>
      <c r="F17" s="512"/>
      <c r="G17" s="509" t="s">
        <v>382</v>
      </c>
      <c r="H17" s="512"/>
      <c r="I17" s="513" t="s">
        <v>889</v>
      </c>
      <c r="J17" s="512">
        <v>0</v>
      </c>
      <c r="K17" s="514" t="s">
        <v>82</v>
      </c>
      <c r="L17" s="515" t="str">
        <f t="shared" si="1"/>
        <v/>
      </c>
      <c r="N17" s="516">
        <f>'【標準様式１】記載例 認知症対応型共同生活介護'!$BB$13</f>
        <v>0.29166666666666669</v>
      </c>
      <c r="O17" s="501" t="s">
        <v>382</v>
      </c>
      <c r="P17" s="516">
        <f>'【標準様式１】記載例 認知症対応型共同生活介護'!$BF$13</f>
        <v>0.83333333333333337</v>
      </c>
      <c r="R17" s="517" t="str">
        <f t="shared" si="2"/>
        <v/>
      </c>
      <c r="S17" s="501" t="s">
        <v>382</v>
      </c>
      <c r="T17" s="517" t="str">
        <f t="shared" si="3"/>
        <v/>
      </c>
      <c r="U17" s="518" t="s">
        <v>889</v>
      </c>
      <c r="V17" s="512">
        <v>0</v>
      </c>
      <c r="W17" s="502" t="s">
        <v>82</v>
      </c>
      <c r="X17" s="515" t="str">
        <f t="shared" si="4"/>
        <v/>
      </c>
      <c r="Z17" s="515" t="str">
        <f t="shared" si="5"/>
        <v/>
      </c>
      <c r="AB17" s="519"/>
    </row>
    <row r="18" spans="2:28" x14ac:dyDescent="0.4">
      <c r="B18" s="509">
        <v>13</v>
      </c>
      <c r="C18" s="510" t="s">
        <v>894</v>
      </c>
      <c r="D18" s="511" t="str">
        <f t="shared" si="0"/>
        <v>m</v>
      </c>
      <c r="E18" s="509" t="s">
        <v>888</v>
      </c>
      <c r="F18" s="512"/>
      <c r="G18" s="509" t="s">
        <v>382</v>
      </c>
      <c r="H18" s="512"/>
      <c r="I18" s="513" t="s">
        <v>889</v>
      </c>
      <c r="J18" s="512">
        <v>0</v>
      </c>
      <c r="K18" s="514" t="s">
        <v>82</v>
      </c>
      <c r="L18" s="515" t="str">
        <f t="shared" si="1"/>
        <v/>
      </c>
      <c r="N18" s="516">
        <f>'【標準様式１】記載例 認知症対応型共同生活介護'!$BB$13</f>
        <v>0.29166666666666669</v>
      </c>
      <c r="O18" s="501" t="s">
        <v>382</v>
      </c>
      <c r="P18" s="516">
        <f>'【標準様式１】記載例 認知症対応型共同生活介護'!$BF$13</f>
        <v>0.83333333333333337</v>
      </c>
      <c r="R18" s="517" t="str">
        <f t="shared" si="2"/>
        <v/>
      </c>
      <c r="S18" s="501" t="s">
        <v>382</v>
      </c>
      <c r="T18" s="517" t="str">
        <f t="shared" si="3"/>
        <v/>
      </c>
      <c r="U18" s="518" t="s">
        <v>889</v>
      </c>
      <c r="V18" s="512">
        <v>0</v>
      </c>
      <c r="W18" s="502" t="s">
        <v>82</v>
      </c>
      <c r="X18" s="515" t="str">
        <f t="shared" si="4"/>
        <v/>
      </c>
      <c r="Z18" s="515" t="str">
        <f t="shared" si="5"/>
        <v/>
      </c>
      <c r="AB18" s="519"/>
    </row>
    <row r="19" spans="2:28" x14ac:dyDescent="0.4">
      <c r="B19" s="509">
        <v>14</v>
      </c>
      <c r="C19" s="510" t="s">
        <v>895</v>
      </c>
      <c r="D19" s="511" t="str">
        <f t="shared" si="0"/>
        <v>n</v>
      </c>
      <c r="E19" s="509" t="s">
        <v>888</v>
      </c>
      <c r="F19" s="512"/>
      <c r="G19" s="509" t="s">
        <v>382</v>
      </c>
      <c r="H19" s="512"/>
      <c r="I19" s="513" t="s">
        <v>889</v>
      </c>
      <c r="J19" s="512">
        <v>0</v>
      </c>
      <c r="K19" s="514" t="s">
        <v>82</v>
      </c>
      <c r="L19" s="515" t="str">
        <f t="shared" si="1"/>
        <v/>
      </c>
      <c r="N19" s="516">
        <f>'【標準様式１】記載例 認知症対応型共同生活介護'!$BB$13</f>
        <v>0.29166666666666669</v>
      </c>
      <c r="O19" s="501" t="s">
        <v>382</v>
      </c>
      <c r="P19" s="516">
        <f>'【標準様式１】記載例 認知症対応型共同生活介護'!$BF$13</f>
        <v>0.83333333333333337</v>
      </c>
      <c r="R19" s="517" t="str">
        <f t="shared" si="2"/>
        <v/>
      </c>
      <c r="S19" s="501" t="s">
        <v>382</v>
      </c>
      <c r="T19" s="517" t="str">
        <f t="shared" si="3"/>
        <v/>
      </c>
      <c r="U19" s="518" t="s">
        <v>889</v>
      </c>
      <c r="V19" s="512">
        <v>0</v>
      </c>
      <c r="W19" s="502" t="s">
        <v>82</v>
      </c>
      <c r="X19" s="515" t="str">
        <f t="shared" si="4"/>
        <v/>
      </c>
      <c r="Z19" s="515" t="str">
        <f t="shared" si="5"/>
        <v/>
      </c>
      <c r="AB19" s="519"/>
    </row>
    <row r="20" spans="2:28" x14ac:dyDescent="0.4">
      <c r="B20" s="509">
        <v>15</v>
      </c>
      <c r="C20" s="510" t="s">
        <v>896</v>
      </c>
      <c r="D20" s="511" t="str">
        <f t="shared" si="0"/>
        <v>o</v>
      </c>
      <c r="E20" s="509" t="s">
        <v>888</v>
      </c>
      <c r="F20" s="512"/>
      <c r="G20" s="509" t="s">
        <v>382</v>
      </c>
      <c r="H20" s="512"/>
      <c r="I20" s="513" t="s">
        <v>889</v>
      </c>
      <c r="J20" s="512">
        <v>0</v>
      </c>
      <c r="K20" s="514" t="s">
        <v>82</v>
      </c>
      <c r="L20" s="515" t="str">
        <f t="shared" si="1"/>
        <v/>
      </c>
      <c r="N20" s="516">
        <f>'【標準様式１】記載例 認知症対応型共同生活介護'!$BB$13</f>
        <v>0.29166666666666669</v>
      </c>
      <c r="O20" s="501" t="s">
        <v>382</v>
      </c>
      <c r="P20" s="516">
        <f>'【標準様式１】記載例 認知症対応型共同生活介護'!$BF$13</f>
        <v>0.83333333333333337</v>
      </c>
      <c r="R20" s="517" t="str">
        <f t="shared" si="2"/>
        <v/>
      </c>
      <c r="S20" s="501" t="s">
        <v>382</v>
      </c>
      <c r="T20" s="517" t="str">
        <f t="shared" si="3"/>
        <v/>
      </c>
      <c r="U20" s="518" t="s">
        <v>889</v>
      </c>
      <c r="V20" s="512">
        <v>0</v>
      </c>
      <c r="W20" s="502" t="s">
        <v>82</v>
      </c>
      <c r="X20" s="515" t="str">
        <f t="shared" si="4"/>
        <v/>
      </c>
      <c r="Z20" s="515" t="str">
        <f t="shared" si="5"/>
        <v/>
      </c>
      <c r="AB20" s="519"/>
    </row>
    <row r="21" spans="2:28" x14ac:dyDescent="0.4">
      <c r="B21" s="509">
        <v>16</v>
      </c>
      <c r="C21" s="510" t="s">
        <v>897</v>
      </c>
      <c r="D21" s="511" t="str">
        <f t="shared" si="0"/>
        <v>p</v>
      </c>
      <c r="E21" s="509" t="s">
        <v>888</v>
      </c>
      <c r="F21" s="512"/>
      <c r="G21" s="509" t="s">
        <v>382</v>
      </c>
      <c r="H21" s="512"/>
      <c r="I21" s="513" t="s">
        <v>889</v>
      </c>
      <c r="J21" s="512">
        <v>0</v>
      </c>
      <c r="K21" s="514" t="s">
        <v>82</v>
      </c>
      <c r="L21" s="515" t="str">
        <f t="shared" si="1"/>
        <v/>
      </c>
      <c r="N21" s="516">
        <f>'【標準様式１】記載例 認知症対応型共同生活介護'!$BB$13</f>
        <v>0.29166666666666669</v>
      </c>
      <c r="O21" s="501" t="s">
        <v>382</v>
      </c>
      <c r="P21" s="516">
        <f>'【標準様式１】記載例 認知症対応型共同生活介護'!$BF$13</f>
        <v>0.83333333333333337</v>
      </c>
      <c r="R21" s="517" t="str">
        <f t="shared" si="2"/>
        <v/>
      </c>
      <c r="S21" s="501" t="s">
        <v>382</v>
      </c>
      <c r="T21" s="517" t="str">
        <f t="shared" si="3"/>
        <v/>
      </c>
      <c r="U21" s="518" t="s">
        <v>889</v>
      </c>
      <c r="V21" s="512">
        <v>0</v>
      </c>
      <c r="W21" s="502" t="s">
        <v>82</v>
      </c>
      <c r="X21" s="515" t="str">
        <f t="shared" si="4"/>
        <v/>
      </c>
      <c r="Z21" s="515" t="str">
        <f t="shared" si="5"/>
        <v/>
      </c>
      <c r="AB21" s="519"/>
    </row>
    <row r="22" spans="2:28" x14ac:dyDescent="0.4">
      <c r="B22" s="509">
        <v>17</v>
      </c>
      <c r="C22" s="510" t="s">
        <v>898</v>
      </c>
      <c r="D22" s="511" t="str">
        <f t="shared" si="0"/>
        <v>q</v>
      </c>
      <c r="E22" s="509" t="s">
        <v>888</v>
      </c>
      <c r="F22" s="512"/>
      <c r="G22" s="509" t="s">
        <v>382</v>
      </c>
      <c r="H22" s="512"/>
      <c r="I22" s="513" t="s">
        <v>889</v>
      </c>
      <c r="J22" s="512">
        <v>0</v>
      </c>
      <c r="K22" s="514" t="s">
        <v>82</v>
      </c>
      <c r="L22" s="515" t="str">
        <f t="shared" si="1"/>
        <v/>
      </c>
      <c r="N22" s="516">
        <f>'【標準様式１】記載例 認知症対応型共同生活介護'!$BB$13</f>
        <v>0.29166666666666669</v>
      </c>
      <c r="O22" s="501" t="s">
        <v>382</v>
      </c>
      <c r="P22" s="516">
        <f>'【標準様式１】記載例 認知症対応型共同生活介護'!$BF$13</f>
        <v>0.83333333333333337</v>
      </c>
      <c r="R22" s="517" t="str">
        <f t="shared" si="2"/>
        <v/>
      </c>
      <c r="S22" s="501" t="s">
        <v>382</v>
      </c>
      <c r="T22" s="517" t="str">
        <f t="shared" si="3"/>
        <v/>
      </c>
      <c r="U22" s="518" t="s">
        <v>889</v>
      </c>
      <c r="V22" s="512">
        <v>0</v>
      </c>
      <c r="W22" s="502" t="s">
        <v>82</v>
      </c>
      <c r="X22" s="515" t="str">
        <f t="shared" si="4"/>
        <v/>
      </c>
      <c r="Z22" s="515" t="str">
        <f t="shared" si="5"/>
        <v/>
      </c>
      <c r="AB22" s="519"/>
    </row>
    <row r="23" spans="2:28" x14ac:dyDescent="0.4">
      <c r="B23" s="509">
        <v>18</v>
      </c>
      <c r="C23" s="510" t="s">
        <v>899</v>
      </c>
      <c r="D23" s="511" t="str">
        <f t="shared" si="0"/>
        <v>r</v>
      </c>
      <c r="E23" s="509" t="s">
        <v>888</v>
      </c>
      <c r="F23" s="520"/>
      <c r="G23" s="509" t="s">
        <v>382</v>
      </c>
      <c r="H23" s="520"/>
      <c r="I23" s="513" t="s">
        <v>889</v>
      </c>
      <c r="J23" s="520"/>
      <c r="K23" s="514" t="s">
        <v>82</v>
      </c>
      <c r="L23" s="510">
        <v>1</v>
      </c>
      <c r="N23" s="521"/>
      <c r="O23" s="509" t="s">
        <v>382</v>
      </c>
      <c r="P23" s="521"/>
      <c r="Q23" s="514"/>
      <c r="R23" s="521"/>
      <c r="S23" s="509" t="s">
        <v>382</v>
      </c>
      <c r="T23" s="521"/>
      <c r="U23" s="513" t="s">
        <v>889</v>
      </c>
      <c r="V23" s="520"/>
      <c r="W23" s="514" t="s">
        <v>82</v>
      </c>
      <c r="X23" s="510">
        <v>1</v>
      </c>
      <c r="Y23" s="514"/>
      <c r="Z23" s="510" t="s">
        <v>287</v>
      </c>
      <c r="AB23" s="519"/>
    </row>
    <row r="24" spans="2:28" x14ac:dyDescent="0.4">
      <c r="B24" s="509">
        <v>19</v>
      </c>
      <c r="C24" s="510" t="s">
        <v>900</v>
      </c>
      <c r="D24" s="511" t="str">
        <f t="shared" si="0"/>
        <v>s</v>
      </c>
      <c r="E24" s="509" t="s">
        <v>888</v>
      </c>
      <c r="F24" s="520"/>
      <c r="G24" s="509" t="s">
        <v>382</v>
      </c>
      <c r="H24" s="520"/>
      <c r="I24" s="513" t="s">
        <v>889</v>
      </c>
      <c r="J24" s="520"/>
      <c r="K24" s="514" t="s">
        <v>82</v>
      </c>
      <c r="L24" s="510">
        <v>2</v>
      </c>
      <c r="N24" s="521"/>
      <c r="O24" s="509" t="s">
        <v>382</v>
      </c>
      <c r="P24" s="521"/>
      <c r="Q24" s="514"/>
      <c r="R24" s="521"/>
      <c r="S24" s="509" t="s">
        <v>382</v>
      </c>
      <c r="T24" s="521"/>
      <c r="U24" s="513" t="s">
        <v>889</v>
      </c>
      <c r="V24" s="520"/>
      <c r="W24" s="514" t="s">
        <v>82</v>
      </c>
      <c r="X24" s="510">
        <v>2</v>
      </c>
      <c r="Y24" s="514"/>
      <c r="Z24" s="510" t="s">
        <v>287</v>
      </c>
      <c r="AB24" s="519"/>
    </row>
    <row r="25" spans="2:28" x14ac:dyDescent="0.4">
      <c r="B25" s="509">
        <v>20</v>
      </c>
      <c r="C25" s="510" t="s">
        <v>901</v>
      </c>
      <c r="D25" s="511" t="str">
        <f t="shared" si="0"/>
        <v>t</v>
      </c>
      <c r="E25" s="509" t="s">
        <v>888</v>
      </c>
      <c r="F25" s="520"/>
      <c r="G25" s="509" t="s">
        <v>382</v>
      </c>
      <c r="H25" s="520"/>
      <c r="I25" s="513" t="s">
        <v>889</v>
      </c>
      <c r="J25" s="520"/>
      <c r="K25" s="514" t="s">
        <v>82</v>
      </c>
      <c r="L25" s="510">
        <v>3</v>
      </c>
      <c r="N25" s="521"/>
      <c r="O25" s="509" t="s">
        <v>382</v>
      </c>
      <c r="P25" s="521"/>
      <c r="Q25" s="514"/>
      <c r="R25" s="521"/>
      <c r="S25" s="509" t="s">
        <v>382</v>
      </c>
      <c r="T25" s="521"/>
      <c r="U25" s="513" t="s">
        <v>889</v>
      </c>
      <c r="V25" s="520"/>
      <c r="W25" s="514" t="s">
        <v>82</v>
      </c>
      <c r="X25" s="510">
        <v>3</v>
      </c>
      <c r="Y25" s="514"/>
      <c r="Z25" s="510" t="s">
        <v>287</v>
      </c>
      <c r="AB25" s="519"/>
    </row>
    <row r="26" spans="2:28" x14ac:dyDescent="0.4">
      <c r="B26" s="509">
        <v>21</v>
      </c>
      <c r="C26" s="510" t="s">
        <v>902</v>
      </c>
      <c r="D26" s="511" t="str">
        <f t="shared" si="0"/>
        <v>u</v>
      </c>
      <c r="E26" s="509" t="s">
        <v>888</v>
      </c>
      <c r="F26" s="520"/>
      <c r="G26" s="509" t="s">
        <v>382</v>
      </c>
      <c r="H26" s="520"/>
      <c r="I26" s="513" t="s">
        <v>889</v>
      </c>
      <c r="J26" s="520"/>
      <c r="K26" s="514" t="s">
        <v>82</v>
      </c>
      <c r="L26" s="510">
        <v>4</v>
      </c>
      <c r="N26" s="521"/>
      <c r="O26" s="509" t="s">
        <v>382</v>
      </c>
      <c r="P26" s="521"/>
      <c r="Q26" s="514"/>
      <c r="R26" s="521"/>
      <c r="S26" s="509" t="s">
        <v>382</v>
      </c>
      <c r="T26" s="521"/>
      <c r="U26" s="513" t="s">
        <v>889</v>
      </c>
      <c r="V26" s="520"/>
      <c r="W26" s="514" t="s">
        <v>82</v>
      </c>
      <c r="X26" s="510">
        <v>4</v>
      </c>
      <c r="Y26" s="514"/>
      <c r="Z26" s="510" t="s">
        <v>287</v>
      </c>
      <c r="AB26" s="519"/>
    </row>
    <row r="27" spans="2:28" x14ac:dyDescent="0.4">
      <c r="B27" s="509">
        <v>22</v>
      </c>
      <c r="C27" s="510" t="s">
        <v>903</v>
      </c>
      <c r="D27" s="511" t="str">
        <f t="shared" si="0"/>
        <v>v</v>
      </c>
      <c r="E27" s="509" t="s">
        <v>888</v>
      </c>
      <c r="F27" s="520"/>
      <c r="G27" s="509" t="s">
        <v>382</v>
      </c>
      <c r="H27" s="520"/>
      <c r="I27" s="513" t="s">
        <v>889</v>
      </c>
      <c r="J27" s="520"/>
      <c r="K27" s="514" t="s">
        <v>82</v>
      </c>
      <c r="L27" s="510">
        <v>5</v>
      </c>
      <c r="N27" s="521"/>
      <c r="O27" s="509" t="s">
        <v>382</v>
      </c>
      <c r="P27" s="521"/>
      <c r="Q27" s="514"/>
      <c r="R27" s="521"/>
      <c r="S27" s="509" t="s">
        <v>382</v>
      </c>
      <c r="T27" s="521"/>
      <c r="U27" s="513" t="s">
        <v>889</v>
      </c>
      <c r="V27" s="520"/>
      <c r="W27" s="514" t="s">
        <v>82</v>
      </c>
      <c r="X27" s="510">
        <v>5</v>
      </c>
      <c r="Y27" s="514"/>
      <c r="Z27" s="510" t="s">
        <v>287</v>
      </c>
      <c r="AB27" s="519"/>
    </row>
    <row r="28" spans="2:28" x14ac:dyDescent="0.4">
      <c r="B28" s="509">
        <v>23</v>
      </c>
      <c r="C28" s="510" t="s">
        <v>904</v>
      </c>
      <c r="D28" s="511" t="str">
        <f t="shared" si="0"/>
        <v>w</v>
      </c>
      <c r="E28" s="509" t="s">
        <v>888</v>
      </c>
      <c r="F28" s="520"/>
      <c r="G28" s="509" t="s">
        <v>382</v>
      </c>
      <c r="H28" s="520"/>
      <c r="I28" s="513" t="s">
        <v>889</v>
      </c>
      <c r="J28" s="520"/>
      <c r="K28" s="514" t="s">
        <v>82</v>
      </c>
      <c r="L28" s="510">
        <v>6</v>
      </c>
      <c r="N28" s="521"/>
      <c r="O28" s="509" t="s">
        <v>382</v>
      </c>
      <c r="P28" s="521"/>
      <c r="Q28" s="514"/>
      <c r="R28" s="521"/>
      <c r="S28" s="509" t="s">
        <v>382</v>
      </c>
      <c r="T28" s="521"/>
      <c r="U28" s="513" t="s">
        <v>889</v>
      </c>
      <c r="V28" s="520"/>
      <c r="W28" s="514" t="s">
        <v>82</v>
      </c>
      <c r="X28" s="510">
        <v>6</v>
      </c>
      <c r="Y28" s="514"/>
      <c r="Z28" s="510" t="s">
        <v>287</v>
      </c>
      <c r="AB28" s="519"/>
    </row>
    <row r="29" spans="2:28" x14ac:dyDescent="0.4">
      <c r="B29" s="509">
        <v>24</v>
      </c>
      <c r="C29" s="510" t="s">
        <v>905</v>
      </c>
      <c r="D29" s="511" t="str">
        <f t="shared" si="0"/>
        <v>x</v>
      </c>
      <c r="E29" s="509" t="s">
        <v>888</v>
      </c>
      <c r="F29" s="520"/>
      <c r="G29" s="509" t="s">
        <v>382</v>
      </c>
      <c r="H29" s="520"/>
      <c r="I29" s="513" t="s">
        <v>889</v>
      </c>
      <c r="J29" s="520"/>
      <c r="K29" s="514" t="s">
        <v>82</v>
      </c>
      <c r="L29" s="510">
        <v>7</v>
      </c>
      <c r="N29" s="521"/>
      <c r="O29" s="509" t="s">
        <v>382</v>
      </c>
      <c r="P29" s="521"/>
      <c r="Q29" s="514"/>
      <c r="R29" s="521"/>
      <c r="S29" s="509" t="s">
        <v>382</v>
      </c>
      <c r="T29" s="521"/>
      <c r="U29" s="513" t="s">
        <v>889</v>
      </c>
      <c r="V29" s="520"/>
      <c r="W29" s="514" t="s">
        <v>82</v>
      </c>
      <c r="X29" s="510">
        <v>7</v>
      </c>
      <c r="Y29" s="514"/>
      <c r="Z29" s="510" t="s">
        <v>287</v>
      </c>
      <c r="AB29" s="519"/>
    </row>
    <row r="30" spans="2:28" x14ac:dyDescent="0.4">
      <c r="B30" s="509">
        <v>25</v>
      </c>
      <c r="C30" s="510" t="s">
        <v>906</v>
      </c>
      <c r="D30" s="511" t="str">
        <f t="shared" si="0"/>
        <v>y</v>
      </c>
      <c r="E30" s="509" t="s">
        <v>888</v>
      </c>
      <c r="F30" s="520"/>
      <c r="G30" s="509" t="s">
        <v>382</v>
      </c>
      <c r="H30" s="520"/>
      <c r="I30" s="513" t="s">
        <v>889</v>
      </c>
      <c r="J30" s="520"/>
      <c r="K30" s="514" t="s">
        <v>82</v>
      </c>
      <c r="L30" s="510">
        <v>8</v>
      </c>
      <c r="N30" s="521"/>
      <c r="O30" s="509" t="s">
        <v>382</v>
      </c>
      <c r="P30" s="521"/>
      <c r="Q30" s="514"/>
      <c r="R30" s="521"/>
      <c r="S30" s="509" t="s">
        <v>382</v>
      </c>
      <c r="T30" s="521"/>
      <c r="U30" s="513" t="s">
        <v>889</v>
      </c>
      <c r="V30" s="520"/>
      <c r="W30" s="514" t="s">
        <v>82</v>
      </c>
      <c r="X30" s="510">
        <v>8</v>
      </c>
      <c r="Y30" s="514"/>
      <c r="Z30" s="510" t="s">
        <v>287</v>
      </c>
      <c r="AB30" s="519"/>
    </row>
    <row r="31" spans="2:28" x14ac:dyDescent="0.4">
      <c r="B31" s="509">
        <v>26</v>
      </c>
      <c r="C31" s="510" t="s">
        <v>907</v>
      </c>
      <c r="D31" s="511" t="str">
        <f t="shared" si="0"/>
        <v>z</v>
      </c>
      <c r="E31" s="509" t="s">
        <v>888</v>
      </c>
      <c r="F31" s="520"/>
      <c r="G31" s="509" t="s">
        <v>382</v>
      </c>
      <c r="H31" s="520"/>
      <c r="I31" s="513" t="s">
        <v>889</v>
      </c>
      <c r="J31" s="520"/>
      <c r="K31" s="514" t="s">
        <v>82</v>
      </c>
      <c r="L31" s="510">
        <v>1</v>
      </c>
      <c r="N31" s="521"/>
      <c r="O31" s="509" t="s">
        <v>382</v>
      </c>
      <c r="P31" s="521"/>
      <c r="Q31" s="514"/>
      <c r="R31" s="521"/>
      <c r="S31" s="509" t="s">
        <v>382</v>
      </c>
      <c r="T31" s="521"/>
      <c r="U31" s="513" t="s">
        <v>889</v>
      </c>
      <c r="V31" s="520"/>
      <c r="W31" s="514" t="s">
        <v>82</v>
      </c>
      <c r="X31" s="510" t="s">
        <v>287</v>
      </c>
      <c r="Y31" s="514"/>
      <c r="Z31" s="510">
        <v>1</v>
      </c>
      <c r="AB31" s="519"/>
    </row>
    <row r="32" spans="2:28" x14ac:dyDescent="0.4">
      <c r="B32" s="509">
        <v>27</v>
      </c>
      <c r="C32" s="510" t="s">
        <v>905</v>
      </c>
      <c r="D32" s="511" t="str">
        <f t="shared" si="0"/>
        <v>x</v>
      </c>
      <c r="E32" s="509" t="s">
        <v>888</v>
      </c>
      <c r="F32" s="520"/>
      <c r="G32" s="509" t="s">
        <v>382</v>
      </c>
      <c r="H32" s="520"/>
      <c r="I32" s="513" t="s">
        <v>889</v>
      </c>
      <c r="J32" s="520"/>
      <c r="K32" s="514" t="s">
        <v>82</v>
      </c>
      <c r="L32" s="510">
        <v>2</v>
      </c>
      <c r="N32" s="521"/>
      <c r="O32" s="509" t="s">
        <v>382</v>
      </c>
      <c r="P32" s="521"/>
      <c r="Q32" s="514"/>
      <c r="R32" s="521"/>
      <c r="S32" s="509" t="s">
        <v>382</v>
      </c>
      <c r="T32" s="521"/>
      <c r="U32" s="513" t="s">
        <v>889</v>
      </c>
      <c r="V32" s="520"/>
      <c r="W32" s="514" t="s">
        <v>82</v>
      </c>
      <c r="X32" s="510" t="s">
        <v>287</v>
      </c>
      <c r="Y32" s="514"/>
      <c r="Z32" s="510">
        <v>2</v>
      </c>
      <c r="AB32" s="519"/>
    </row>
    <row r="33" spans="2:28" x14ac:dyDescent="0.4">
      <c r="B33" s="509">
        <v>28</v>
      </c>
      <c r="C33" s="510" t="s">
        <v>908</v>
      </c>
      <c r="D33" s="511" t="str">
        <f t="shared" si="0"/>
        <v>aa</v>
      </c>
      <c r="E33" s="509" t="s">
        <v>888</v>
      </c>
      <c r="F33" s="520"/>
      <c r="G33" s="509" t="s">
        <v>382</v>
      </c>
      <c r="H33" s="520"/>
      <c r="I33" s="513" t="s">
        <v>889</v>
      </c>
      <c r="J33" s="520"/>
      <c r="K33" s="514" t="s">
        <v>82</v>
      </c>
      <c r="L33" s="510">
        <v>3</v>
      </c>
      <c r="N33" s="521"/>
      <c r="O33" s="509" t="s">
        <v>382</v>
      </c>
      <c r="P33" s="521"/>
      <c r="Q33" s="514"/>
      <c r="R33" s="521"/>
      <c r="S33" s="509" t="s">
        <v>382</v>
      </c>
      <c r="T33" s="521"/>
      <c r="U33" s="513" t="s">
        <v>889</v>
      </c>
      <c r="V33" s="520"/>
      <c r="W33" s="514" t="s">
        <v>82</v>
      </c>
      <c r="X33" s="510" t="s">
        <v>287</v>
      </c>
      <c r="Y33" s="514"/>
      <c r="Z33" s="510">
        <v>3</v>
      </c>
      <c r="AB33" s="519"/>
    </row>
    <row r="34" spans="2:28" x14ac:dyDescent="0.4">
      <c r="B34" s="509">
        <v>29</v>
      </c>
      <c r="C34" s="510" t="s">
        <v>226</v>
      </c>
      <c r="D34" s="511" t="str">
        <f t="shared" si="0"/>
        <v>ab</v>
      </c>
      <c r="E34" s="509" t="s">
        <v>888</v>
      </c>
      <c r="F34" s="520"/>
      <c r="G34" s="509" t="s">
        <v>382</v>
      </c>
      <c r="H34" s="520"/>
      <c r="I34" s="513" t="s">
        <v>889</v>
      </c>
      <c r="J34" s="520"/>
      <c r="K34" s="514" t="s">
        <v>82</v>
      </c>
      <c r="L34" s="510">
        <v>4</v>
      </c>
      <c r="N34" s="521"/>
      <c r="O34" s="509" t="s">
        <v>382</v>
      </c>
      <c r="P34" s="521"/>
      <c r="Q34" s="514"/>
      <c r="R34" s="521"/>
      <c r="S34" s="509" t="s">
        <v>382</v>
      </c>
      <c r="T34" s="521"/>
      <c r="U34" s="513" t="s">
        <v>889</v>
      </c>
      <c r="V34" s="520"/>
      <c r="W34" s="514" t="s">
        <v>82</v>
      </c>
      <c r="X34" s="510" t="s">
        <v>287</v>
      </c>
      <c r="Y34" s="514"/>
      <c r="Z34" s="510">
        <v>4</v>
      </c>
      <c r="AB34" s="519"/>
    </row>
    <row r="35" spans="2:28" x14ac:dyDescent="0.4">
      <c r="B35" s="509">
        <v>30</v>
      </c>
      <c r="C35" s="510" t="s">
        <v>909</v>
      </c>
      <c r="D35" s="511" t="str">
        <f t="shared" si="0"/>
        <v>ac</v>
      </c>
      <c r="E35" s="509" t="s">
        <v>888</v>
      </c>
      <c r="F35" s="520"/>
      <c r="G35" s="509" t="s">
        <v>382</v>
      </c>
      <c r="H35" s="520"/>
      <c r="I35" s="513" t="s">
        <v>889</v>
      </c>
      <c r="J35" s="520"/>
      <c r="K35" s="514" t="s">
        <v>82</v>
      </c>
      <c r="L35" s="510">
        <v>5</v>
      </c>
      <c r="N35" s="521"/>
      <c r="O35" s="509" t="s">
        <v>382</v>
      </c>
      <c r="P35" s="521"/>
      <c r="Q35" s="514"/>
      <c r="R35" s="521"/>
      <c r="S35" s="509" t="s">
        <v>382</v>
      </c>
      <c r="T35" s="521"/>
      <c r="U35" s="513" t="s">
        <v>889</v>
      </c>
      <c r="V35" s="520"/>
      <c r="W35" s="514" t="s">
        <v>82</v>
      </c>
      <c r="X35" s="510" t="s">
        <v>287</v>
      </c>
      <c r="Y35" s="514"/>
      <c r="Z35" s="510">
        <v>5</v>
      </c>
      <c r="AB35" s="519"/>
    </row>
    <row r="36" spans="2:28" x14ac:dyDescent="0.4">
      <c r="B36" s="509">
        <v>31</v>
      </c>
      <c r="C36" s="510" t="s">
        <v>910</v>
      </c>
      <c r="D36" s="511" t="str">
        <f t="shared" si="0"/>
        <v>ad</v>
      </c>
      <c r="E36" s="509" t="s">
        <v>888</v>
      </c>
      <c r="F36" s="520"/>
      <c r="G36" s="509" t="s">
        <v>382</v>
      </c>
      <c r="H36" s="520"/>
      <c r="I36" s="513" t="s">
        <v>889</v>
      </c>
      <c r="J36" s="520"/>
      <c r="K36" s="514" t="s">
        <v>82</v>
      </c>
      <c r="L36" s="510">
        <v>6</v>
      </c>
      <c r="N36" s="521"/>
      <c r="O36" s="509" t="s">
        <v>382</v>
      </c>
      <c r="P36" s="521"/>
      <c r="Q36" s="514"/>
      <c r="R36" s="521"/>
      <c r="S36" s="509" t="s">
        <v>382</v>
      </c>
      <c r="T36" s="521"/>
      <c r="U36" s="513" t="s">
        <v>889</v>
      </c>
      <c r="V36" s="520"/>
      <c r="W36" s="514" t="s">
        <v>82</v>
      </c>
      <c r="X36" s="510" t="s">
        <v>287</v>
      </c>
      <c r="Y36" s="514"/>
      <c r="Z36" s="510">
        <v>6</v>
      </c>
      <c r="AB36" s="519"/>
    </row>
    <row r="37" spans="2:28" x14ac:dyDescent="0.4">
      <c r="B37" s="509">
        <v>32</v>
      </c>
      <c r="C37" s="510" t="s">
        <v>911</v>
      </c>
      <c r="D37" s="511" t="str">
        <f t="shared" si="0"/>
        <v>ae</v>
      </c>
      <c r="E37" s="509" t="s">
        <v>888</v>
      </c>
      <c r="F37" s="520"/>
      <c r="G37" s="509" t="s">
        <v>382</v>
      </c>
      <c r="H37" s="520"/>
      <c r="I37" s="513" t="s">
        <v>889</v>
      </c>
      <c r="J37" s="520"/>
      <c r="K37" s="514" t="s">
        <v>82</v>
      </c>
      <c r="L37" s="510">
        <v>7</v>
      </c>
      <c r="N37" s="521"/>
      <c r="O37" s="509" t="s">
        <v>382</v>
      </c>
      <c r="P37" s="521"/>
      <c r="Q37" s="514"/>
      <c r="R37" s="521"/>
      <c r="S37" s="509" t="s">
        <v>382</v>
      </c>
      <c r="T37" s="521"/>
      <c r="U37" s="513" t="s">
        <v>889</v>
      </c>
      <c r="V37" s="520"/>
      <c r="W37" s="514" t="s">
        <v>82</v>
      </c>
      <c r="X37" s="510" t="s">
        <v>287</v>
      </c>
      <c r="Y37" s="514"/>
      <c r="Z37" s="510">
        <v>7</v>
      </c>
      <c r="AB37" s="519"/>
    </row>
    <row r="38" spans="2:28" x14ac:dyDescent="0.4">
      <c r="B38" s="509">
        <v>33</v>
      </c>
      <c r="C38" s="510" t="s">
        <v>912</v>
      </c>
      <c r="D38" s="511" t="str">
        <f t="shared" si="0"/>
        <v>af</v>
      </c>
      <c r="E38" s="509" t="s">
        <v>888</v>
      </c>
      <c r="F38" s="520"/>
      <c r="G38" s="509" t="s">
        <v>382</v>
      </c>
      <c r="H38" s="520"/>
      <c r="I38" s="513" t="s">
        <v>889</v>
      </c>
      <c r="J38" s="520"/>
      <c r="K38" s="514" t="s">
        <v>82</v>
      </c>
      <c r="L38" s="510">
        <v>8</v>
      </c>
      <c r="N38" s="521"/>
      <c r="O38" s="509" t="s">
        <v>382</v>
      </c>
      <c r="P38" s="521"/>
      <c r="Q38" s="514"/>
      <c r="R38" s="521"/>
      <c r="S38" s="509" t="s">
        <v>382</v>
      </c>
      <c r="T38" s="521"/>
      <c r="U38" s="513" t="s">
        <v>889</v>
      </c>
      <c r="V38" s="520"/>
      <c r="W38" s="514" t="s">
        <v>82</v>
      </c>
      <c r="X38" s="510" t="s">
        <v>287</v>
      </c>
      <c r="Y38" s="514"/>
      <c r="Z38" s="510">
        <v>8</v>
      </c>
      <c r="AB38" s="519"/>
    </row>
    <row r="39" spans="2:28" x14ac:dyDescent="0.4">
      <c r="B39" s="509">
        <v>34</v>
      </c>
      <c r="C39" s="522" t="s">
        <v>866</v>
      </c>
      <c r="D39" s="511"/>
      <c r="E39" s="509" t="s">
        <v>888</v>
      </c>
      <c r="F39" s="512">
        <v>0.29166666666666669</v>
      </c>
      <c r="G39" s="509" t="s">
        <v>382</v>
      </c>
      <c r="H39" s="512">
        <v>0.39583333333333331</v>
      </c>
      <c r="I39" s="513" t="s">
        <v>889</v>
      </c>
      <c r="J39" s="512">
        <v>0</v>
      </c>
      <c r="K39" s="514" t="s">
        <v>82</v>
      </c>
      <c r="L39" s="515">
        <f>IF(OR(F39="",H39=""),"",(H39+IF(F39&gt;H39,1,0)-F39-J39)*24)</f>
        <v>2.4999999999999991</v>
      </c>
      <c r="N39" s="516">
        <f>'【標準様式１】記載例 認知症対応型共同生活介護'!$BB$13</f>
        <v>0.29166666666666669</v>
      </c>
      <c r="O39" s="501" t="s">
        <v>382</v>
      </c>
      <c r="P39" s="516">
        <f>'【標準様式１】記載例 認知症対応型共同生活介護'!$BF$13</f>
        <v>0.83333333333333337</v>
      </c>
      <c r="R39" s="517">
        <f>IF(F39="","",IF(F39&lt;N39,N39,IF(F39&gt;=P39,"",F39)))</f>
        <v>0.29166666666666669</v>
      </c>
      <c r="S39" s="501" t="s">
        <v>382</v>
      </c>
      <c r="T39" s="517">
        <f>IF(H39="","",IF(H39&gt;F39,IF(H39&lt;P39,H39,P39),P39))</f>
        <v>0.39583333333333331</v>
      </c>
      <c r="U39" s="518" t="s">
        <v>889</v>
      </c>
      <c r="V39" s="512">
        <v>0</v>
      </c>
      <c r="W39" s="502" t="s">
        <v>82</v>
      </c>
      <c r="X39" s="515">
        <f>IF(R39="","",IF((T39+IF(R39&gt;T39,1,0)-R39-V39)*24=0,"",(T39+IF(R39&gt;T39,1,0)-R39-V39)*24))</f>
        <v>2.4999999999999991</v>
      </c>
      <c r="Z39" s="515" t="str">
        <f t="shared" ref="Z39:Z47" si="6">IF(X39="",L39,IF(OR(L39-X39=0,L39-X39&lt;0),"-",L39-X39))</f>
        <v>-</v>
      </c>
      <c r="AB39" s="519"/>
    </row>
    <row r="40" spans="2:28" x14ac:dyDescent="0.4">
      <c r="B40" s="509"/>
      <c r="C40" s="523" t="s">
        <v>287</v>
      </c>
      <c r="D40" s="511"/>
      <c r="E40" s="509" t="s">
        <v>888</v>
      </c>
      <c r="F40" s="512">
        <v>0.6875</v>
      </c>
      <c r="G40" s="509" t="s">
        <v>382</v>
      </c>
      <c r="H40" s="512">
        <v>0.83333333333333337</v>
      </c>
      <c r="I40" s="513" t="s">
        <v>889</v>
      </c>
      <c r="J40" s="512">
        <v>0</v>
      </c>
      <c r="K40" s="514" t="s">
        <v>82</v>
      </c>
      <c r="L40" s="515">
        <f>IF(OR(F40="",H40=""),"",(H40+IF(F40&gt;H40,1,0)-F40-J40)*24)</f>
        <v>3.5000000000000009</v>
      </c>
      <c r="N40" s="516">
        <f>'【標準様式１】記載例 認知症対応型共同生活介護'!$BB$13</f>
        <v>0.29166666666666669</v>
      </c>
      <c r="O40" s="501" t="s">
        <v>382</v>
      </c>
      <c r="P40" s="516">
        <f>'【標準様式１】記載例 認知症対応型共同生活介護'!$BF$13</f>
        <v>0.83333333333333337</v>
      </c>
      <c r="R40" s="517">
        <f>IF(F40="","",IF(F40&lt;N40,N40,IF(F40&gt;=P40,"",F40)))</f>
        <v>0.6875</v>
      </c>
      <c r="S40" s="501" t="s">
        <v>382</v>
      </c>
      <c r="T40" s="517">
        <f>IF(H40="","",IF(H40&gt;F40,IF(H40&lt;P40,H40,P40),P40))</f>
        <v>0.83333333333333337</v>
      </c>
      <c r="U40" s="518" t="s">
        <v>889</v>
      </c>
      <c r="V40" s="512">
        <v>0</v>
      </c>
      <c r="W40" s="502" t="s">
        <v>82</v>
      </c>
      <c r="X40" s="515">
        <f>IF(R40="","",IF((T40+IF(R40&gt;T40,1,0)-R40-V40)*24=0,"",(T40+IF(R40&gt;T40,1,0)-R40-V40)*24))</f>
        <v>3.5000000000000009</v>
      </c>
      <c r="Z40" s="515" t="str">
        <f t="shared" si="6"/>
        <v>-</v>
      </c>
      <c r="AB40" s="519"/>
    </row>
    <row r="41" spans="2:28" x14ac:dyDescent="0.4">
      <c r="B41" s="509"/>
      <c r="C41" s="524" t="s">
        <v>287</v>
      </c>
      <c r="D41" s="511" t="str">
        <f>C39</f>
        <v>ag</v>
      </c>
      <c r="E41" s="509" t="s">
        <v>888</v>
      </c>
      <c r="F41" s="512" t="s">
        <v>287</v>
      </c>
      <c r="G41" s="509" t="s">
        <v>382</v>
      </c>
      <c r="H41" s="512" t="s">
        <v>287</v>
      </c>
      <c r="I41" s="513" t="s">
        <v>889</v>
      </c>
      <c r="J41" s="512" t="s">
        <v>287</v>
      </c>
      <c r="K41" s="514" t="s">
        <v>82</v>
      </c>
      <c r="L41" s="515">
        <f>IF(OR(L39="",L40=""),"",L39+L40)</f>
        <v>6</v>
      </c>
      <c r="N41" s="516" t="s">
        <v>287</v>
      </c>
      <c r="O41" s="501" t="s">
        <v>382</v>
      </c>
      <c r="P41" s="516" t="s">
        <v>287</v>
      </c>
      <c r="R41" s="517" t="s">
        <v>287</v>
      </c>
      <c r="S41" s="501" t="s">
        <v>382</v>
      </c>
      <c r="T41" s="517" t="s">
        <v>287</v>
      </c>
      <c r="U41" s="518" t="s">
        <v>889</v>
      </c>
      <c r="V41" s="512" t="s">
        <v>287</v>
      </c>
      <c r="W41" s="502" t="s">
        <v>82</v>
      </c>
      <c r="X41" s="515">
        <f>IF(OR(X39="",X40=""),"",X39+X40)</f>
        <v>6</v>
      </c>
      <c r="Z41" s="515" t="str">
        <f t="shared" si="6"/>
        <v>-</v>
      </c>
      <c r="AB41" s="519" t="s">
        <v>913</v>
      </c>
    </row>
    <row r="42" spans="2:28" x14ac:dyDescent="0.4">
      <c r="B42" s="509"/>
      <c r="C42" s="522" t="s">
        <v>914</v>
      </c>
      <c r="D42" s="511"/>
      <c r="E42" s="509" t="s">
        <v>888</v>
      </c>
      <c r="F42" s="512"/>
      <c r="G42" s="509" t="s">
        <v>382</v>
      </c>
      <c r="H42" s="512"/>
      <c r="I42" s="513" t="s">
        <v>889</v>
      </c>
      <c r="J42" s="512">
        <v>0</v>
      </c>
      <c r="K42" s="514" t="s">
        <v>82</v>
      </c>
      <c r="L42" s="515" t="str">
        <f>IF(OR(F42="",H42=""),"",(H42+IF(F42&gt;H42,1,0)-F42-J42)*24)</f>
        <v/>
      </c>
      <c r="N42" s="516">
        <f>'【標準様式１】記載例 認知症対応型共同生活介護'!$BB$13</f>
        <v>0.29166666666666669</v>
      </c>
      <c r="O42" s="501" t="s">
        <v>382</v>
      </c>
      <c r="P42" s="516">
        <f>'【標準様式１】記載例 認知症対応型共同生活介護'!$BF$13</f>
        <v>0.83333333333333337</v>
      </c>
      <c r="R42" s="517" t="str">
        <f>IF(F42="","",IF(F42&lt;N42,N42,IF(F42&gt;=P42,"",F42)))</f>
        <v/>
      </c>
      <c r="S42" s="501" t="s">
        <v>382</v>
      </c>
      <c r="T42" s="517" t="str">
        <f>IF(H42="","",IF(H42&gt;F42,IF(H42&lt;P42,H42,P42),P42))</f>
        <v/>
      </c>
      <c r="U42" s="518" t="s">
        <v>889</v>
      </c>
      <c r="V42" s="512">
        <v>0</v>
      </c>
      <c r="W42" s="502" t="s">
        <v>82</v>
      </c>
      <c r="X42" s="515" t="str">
        <f>IF(R42="","",IF((T42+IF(R42&gt;T42,1,0)-R42-V42)*24=0,"",(T42+IF(R42&gt;T42,1,0)-R42-V42)*24))</f>
        <v/>
      </c>
      <c r="Z42" s="515" t="str">
        <f t="shared" si="6"/>
        <v/>
      </c>
      <c r="AB42" s="519"/>
    </row>
    <row r="43" spans="2:28" x14ac:dyDescent="0.4">
      <c r="B43" s="509">
        <v>35</v>
      </c>
      <c r="C43" s="523" t="s">
        <v>287</v>
      </c>
      <c r="D43" s="511"/>
      <c r="E43" s="509" t="s">
        <v>888</v>
      </c>
      <c r="F43" s="512"/>
      <c r="G43" s="509" t="s">
        <v>382</v>
      </c>
      <c r="H43" s="512"/>
      <c r="I43" s="513" t="s">
        <v>889</v>
      </c>
      <c r="J43" s="512">
        <v>0</v>
      </c>
      <c r="K43" s="514" t="s">
        <v>82</v>
      </c>
      <c r="L43" s="515" t="str">
        <f>IF(OR(F43="",H43=""),"",(H43+IF(F43&gt;H43,1,0)-F43-J43)*24)</f>
        <v/>
      </c>
      <c r="N43" s="516">
        <f>'【標準様式１】記載例 認知症対応型共同生活介護'!$BB$13</f>
        <v>0.29166666666666669</v>
      </c>
      <c r="O43" s="501" t="s">
        <v>382</v>
      </c>
      <c r="P43" s="516">
        <f>'【標準様式１】記載例 認知症対応型共同生活介護'!$BF$13</f>
        <v>0.83333333333333337</v>
      </c>
      <c r="R43" s="517" t="str">
        <f>IF(F43="","",IF(F43&lt;N43,N43,IF(F43&gt;=P43,"",F43)))</f>
        <v/>
      </c>
      <c r="S43" s="501" t="s">
        <v>382</v>
      </c>
      <c r="T43" s="517" t="str">
        <f>IF(H43="","",IF(H43&gt;F43,IF(H43&lt;P43,H43,P43),P43))</f>
        <v/>
      </c>
      <c r="U43" s="518" t="s">
        <v>889</v>
      </c>
      <c r="V43" s="512">
        <v>0</v>
      </c>
      <c r="W43" s="502" t="s">
        <v>82</v>
      </c>
      <c r="X43" s="515" t="str">
        <f>IF(R43="","",IF((T43+IF(R43&gt;T43,1,0)-R43-V43)*24=0,"",(T43+IF(R43&gt;T43,1,0)-R43-V43)*24))</f>
        <v/>
      </c>
      <c r="Z43" s="515" t="str">
        <f t="shared" si="6"/>
        <v/>
      </c>
      <c r="AB43" s="519"/>
    </row>
    <row r="44" spans="2:28" x14ac:dyDescent="0.4">
      <c r="B44" s="509"/>
      <c r="C44" s="524" t="s">
        <v>287</v>
      </c>
      <c r="D44" s="511" t="str">
        <f>C42</f>
        <v>ah</v>
      </c>
      <c r="E44" s="509" t="s">
        <v>888</v>
      </c>
      <c r="F44" s="512" t="s">
        <v>287</v>
      </c>
      <c r="G44" s="509" t="s">
        <v>382</v>
      </c>
      <c r="H44" s="512" t="s">
        <v>287</v>
      </c>
      <c r="I44" s="513" t="s">
        <v>889</v>
      </c>
      <c r="J44" s="512" t="s">
        <v>287</v>
      </c>
      <c r="K44" s="514" t="s">
        <v>82</v>
      </c>
      <c r="L44" s="515" t="str">
        <f>IF(OR(L42="",L43=""),"",L42+L43)</f>
        <v/>
      </c>
      <c r="N44" s="516" t="s">
        <v>287</v>
      </c>
      <c r="O44" s="501" t="s">
        <v>382</v>
      </c>
      <c r="P44" s="516" t="s">
        <v>287</v>
      </c>
      <c r="R44" s="517" t="s">
        <v>287</v>
      </c>
      <c r="S44" s="501" t="s">
        <v>382</v>
      </c>
      <c r="T44" s="517" t="s">
        <v>287</v>
      </c>
      <c r="U44" s="518" t="s">
        <v>889</v>
      </c>
      <c r="V44" s="512" t="s">
        <v>287</v>
      </c>
      <c r="W44" s="502" t="s">
        <v>82</v>
      </c>
      <c r="X44" s="515" t="str">
        <f>IF(OR(X42="",X43=""),"",X42+X43)</f>
        <v/>
      </c>
      <c r="Z44" s="515" t="str">
        <f t="shared" si="6"/>
        <v/>
      </c>
      <c r="AB44" s="519" t="s">
        <v>915</v>
      </c>
    </row>
    <row r="45" spans="2:28" x14ac:dyDescent="0.4">
      <c r="B45" s="509"/>
      <c r="C45" s="522" t="s">
        <v>916</v>
      </c>
      <c r="D45" s="511"/>
      <c r="E45" s="509" t="s">
        <v>888</v>
      </c>
      <c r="F45" s="512"/>
      <c r="G45" s="509" t="s">
        <v>382</v>
      </c>
      <c r="H45" s="512"/>
      <c r="I45" s="513" t="s">
        <v>889</v>
      </c>
      <c r="J45" s="512">
        <v>0</v>
      </c>
      <c r="K45" s="514" t="s">
        <v>82</v>
      </c>
      <c r="L45" s="515" t="str">
        <f>IF(OR(F45="",H45=""),"",(H45+IF(F45&gt;H45,1,0)-F45-J45)*24)</f>
        <v/>
      </c>
      <c r="N45" s="516">
        <f>'【標準様式１】記載例 認知症対応型共同生活介護'!$BB$13</f>
        <v>0.29166666666666669</v>
      </c>
      <c r="O45" s="501" t="s">
        <v>382</v>
      </c>
      <c r="P45" s="516">
        <f>'【標準様式１】記載例 認知症対応型共同生活介護'!$BF$13</f>
        <v>0.83333333333333337</v>
      </c>
      <c r="R45" s="517" t="str">
        <f>IF(F45="","",IF(F45&lt;N45,N45,IF(F45&gt;=P45,"",F45)))</f>
        <v/>
      </c>
      <c r="S45" s="501" t="s">
        <v>382</v>
      </c>
      <c r="T45" s="517" t="str">
        <f>IF(H45="","",IF(H45&gt;F45,IF(H45&lt;P45,H45,P45),P45))</f>
        <v/>
      </c>
      <c r="U45" s="518" t="s">
        <v>889</v>
      </c>
      <c r="V45" s="512">
        <v>0</v>
      </c>
      <c r="W45" s="502" t="s">
        <v>82</v>
      </c>
      <c r="X45" s="515" t="str">
        <f>IF(R45="","",IF((T45+IF(R45&gt;T45,1,0)-R45-V45)*24=0,"",(T45+IF(R45&gt;T45,1,0)-R45-V45)*24))</f>
        <v/>
      </c>
      <c r="Z45" s="515" t="str">
        <f t="shared" si="6"/>
        <v/>
      </c>
      <c r="AB45" s="519"/>
    </row>
    <row r="46" spans="2:28" x14ac:dyDescent="0.4">
      <c r="B46" s="509">
        <v>36</v>
      </c>
      <c r="C46" s="523" t="s">
        <v>287</v>
      </c>
      <c r="D46" s="511"/>
      <c r="E46" s="509" t="s">
        <v>888</v>
      </c>
      <c r="F46" s="512"/>
      <c r="G46" s="509" t="s">
        <v>382</v>
      </c>
      <c r="H46" s="512"/>
      <c r="I46" s="513" t="s">
        <v>889</v>
      </c>
      <c r="J46" s="512">
        <v>0</v>
      </c>
      <c r="K46" s="514" t="s">
        <v>82</v>
      </c>
      <c r="L46" s="515" t="str">
        <f>IF(OR(F46="",H46=""),"",(H46+IF(F46&gt;H46,1,0)-F46-J46)*24)</f>
        <v/>
      </c>
      <c r="N46" s="516">
        <f>'【標準様式１】記載例 認知症対応型共同生活介護'!$BB$13</f>
        <v>0.29166666666666669</v>
      </c>
      <c r="O46" s="501" t="s">
        <v>382</v>
      </c>
      <c r="P46" s="516">
        <f>'【標準様式１】記載例 認知症対応型共同生活介護'!$BF$13</f>
        <v>0.83333333333333337</v>
      </c>
      <c r="R46" s="517" t="str">
        <f>IF(F46="","",IF(F46&lt;N46,N46,IF(F46&gt;=P46,"",F46)))</f>
        <v/>
      </c>
      <c r="S46" s="501" t="s">
        <v>382</v>
      </c>
      <c r="T46" s="517" t="str">
        <f>IF(H46="","",IF(H46&gt;F46,IF(H46&lt;P46,H46,P46),P46))</f>
        <v/>
      </c>
      <c r="U46" s="518" t="s">
        <v>889</v>
      </c>
      <c r="V46" s="512">
        <v>0</v>
      </c>
      <c r="W46" s="502" t="s">
        <v>82</v>
      </c>
      <c r="X46" s="515" t="str">
        <f>IF(R46="","",IF((T46+IF(R46&gt;T46,1,0)-R46-V46)*24=0,"",(T46+IF(R46&gt;T46,1,0)-R46-V46)*24))</f>
        <v/>
      </c>
      <c r="Z46" s="515" t="str">
        <f t="shared" si="6"/>
        <v/>
      </c>
      <c r="AB46" s="519"/>
    </row>
    <row r="47" spans="2:28" x14ac:dyDescent="0.4">
      <c r="B47" s="509"/>
      <c r="C47" s="524" t="s">
        <v>287</v>
      </c>
      <c r="D47" s="511" t="str">
        <f>C45</f>
        <v>ai</v>
      </c>
      <c r="E47" s="509" t="s">
        <v>888</v>
      </c>
      <c r="F47" s="512" t="s">
        <v>287</v>
      </c>
      <c r="G47" s="509" t="s">
        <v>382</v>
      </c>
      <c r="H47" s="512" t="s">
        <v>287</v>
      </c>
      <c r="I47" s="513" t="s">
        <v>889</v>
      </c>
      <c r="J47" s="512" t="s">
        <v>287</v>
      </c>
      <c r="K47" s="514" t="s">
        <v>82</v>
      </c>
      <c r="L47" s="515" t="str">
        <f>IF(OR(L45="",L46=""),"",L45+L46)</f>
        <v/>
      </c>
      <c r="N47" s="516" t="s">
        <v>287</v>
      </c>
      <c r="O47" s="501" t="s">
        <v>382</v>
      </c>
      <c r="P47" s="516" t="s">
        <v>287</v>
      </c>
      <c r="R47" s="517" t="s">
        <v>287</v>
      </c>
      <c r="S47" s="501" t="s">
        <v>382</v>
      </c>
      <c r="T47" s="517" t="s">
        <v>287</v>
      </c>
      <c r="U47" s="518" t="s">
        <v>889</v>
      </c>
      <c r="V47" s="512" t="s">
        <v>287</v>
      </c>
      <c r="W47" s="502" t="s">
        <v>82</v>
      </c>
      <c r="X47" s="515" t="str">
        <f>IF(OR(X45="",X46=""),"",X45+X46)</f>
        <v/>
      </c>
      <c r="Z47" s="515" t="str">
        <f t="shared" si="6"/>
        <v/>
      </c>
      <c r="AB47" s="519" t="s">
        <v>915</v>
      </c>
    </row>
    <row r="49" spans="3:4" x14ac:dyDescent="0.4">
      <c r="C49" s="503" t="s">
        <v>917</v>
      </c>
      <c r="D49" s="503"/>
    </row>
    <row r="50" spans="3:4" x14ac:dyDescent="0.4">
      <c r="C50" s="503" t="s">
        <v>918</v>
      </c>
      <c r="D50" s="503"/>
    </row>
    <row r="51" spans="3:4" x14ac:dyDescent="0.4">
      <c r="C51" s="503" t="s">
        <v>919</v>
      </c>
      <c r="D51" s="503"/>
    </row>
    <row r="52" spans="3:4" x14ac:dyDescent="0.4">
      <c r="C52" s="503" t="s">
        <v>920</v>
      </c>
      <c r="D52" s="503"/>
    </row>
  </sheetData>
  <sheetProtection sheet="1" insertRows="0" deleteRows="0"/>
  <mergeCells count="4">
    <mergeCell ref="F4:L4"/>
    <mergeCell ref="N4:P4"/>
    <mergeCell ref="R4:X4"/>
    <mergeCell ref="AB4:AB5"/>
  </mergeCells>
  <phoneticPr fontId="3"/>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BM237"/>
  <sheetViews>
    <sheetView showGridLines="0" view="pageBreakPreview" topLeftCell="A10" zoomScaleNormal="55" zoomScaleSheetLayoutView="100" workbookViewId="0">
      <selection activeCell="F27" sqref="F27:G27"/>
    </sheetView>
  </sheetViews>
  <sheetFormatPr defaultColWidth="4.5" defaultRowHeight="14.25" x14ac:dyDescent="0.4"/>
  <cols>
    <col min="1" max="1" width="0.875" style="396" customWidth="1"/>
    <col min="2" max="5" width="5.75" style="396" customWidth="1"/>
    <col min="6" max="7" width="5.75" style="396" hidden="1" customWidth="1"/>
    <col min="8" max="60" width="5.75" style="396" customWidth="1"/>
    <col min="61" max="61" width="1.125" style="396" customWidth="1"/>
    <col min="62" max="16384" width="4.5" style="396"/>
  </cols>
  <sheetData>
    <row r="1" spans="2:65" s="357" customFormat="1" ht="20.25" customHeight="1" x14ac:dyDescent="0.4">
      <c r="C1" s="358" t="s">
        <v>793</v>
      </c>
      <c r="D1" s="358"/>
      <c r="E1" s="358"/>
      <c r="F1" s="358"/>
      <c r="G1" s="358"/>
      <c r="H1" s="358"/>
      <c r="K1" s="359" t="s">
        <v>794</v>
      </c>
      <c r="N1" s="358"/>
      <c r="O1" s="358"/>
      <c r="P1" s="358"/>
      <c r="Q1" s="358"/>
      <c r="R1" s="358"/>
      <c r="S1" s="358"/>
      <c r="T1" s="358"/>
      <c r="U1" s="358"/>
      <c r="AQ1" s="360" t="s">
        <v>795</v>
      </c>
      <c r="AR1" s="1250" t="s">
        <v>796</v>
      </c>
      <c r="AS1" s="1251"/>
      <c r="AT1" s="1251"/>
      <c r="AU1" s="1251"/>
      <c r="AV1" s="1251"/>
      <c r="AW1" s="1251"/>
      <c r="AX1" s="1251"/>
      <c r="AY1" s="1251"/>
      <c r="AZ1" s="1251"/>
      <c r="BA1" s="1251"/>
      <c r="BB1" s="1251"/>
      <c r="BC1" s="1251"/>
      <c r="BD1" s="1251"/>
      <c r="BE1" s="1251"/>
      <c r="BF1" s="1251"/>
      <c r="BG1" s="1251"/>
      <c r="BH1" s="360" t="s">
        <v>82</v>
      </c>
    </row>
    <row r="2" spans="2:65" s="361" customFormat="1" ht="20.25" customHeight="1" x14ac:dyDescent="0.4">
      <c r="H2" s="359"/>
      <c r="K2" s="359"/>
      <c r="L2" s="359"/>
      <c r="N2" s="360"/>
      <c r="O2" s="360"/>
      <c r="P2" s="360"/>
      <c r="Q2" s="360"/>
      <c r="R2" s="360"/>
      <c r="S2" s="360"/>
      <c r="T2" s="360"/>
      <c r="U2" s="360"/>
      <c r="Z2" s="360" t="s">
        <v>71</v>
      </c>
      <c r="AA2" s="1252">
        <v>6</v>
      </c>
      <c r="AB2" s="1252"/>
      <c r="AC2" s="360" t="s">
        <v>797</v>
      </c>
      <c r="AD2" s="1253">
        <f>IF(AA2=0,"",YEAR(DATE(2018+AA2,1,1)))</f>
        <v>2024</v>
      </c>
      <c r="AE2" s="1253"/>
      <c r="AF2" s="362" t="s">
        <v>798</v>
      </c>
      <c r="AG2" s="362" t="s">
        <v>72</v>
      </c>
      <c r="AH2" s="1252">
        <v>4</v>
      </c>
      <c r="AI2" s="1252"/>
      <c r="AJ2" s="362" t="s">
        <v>73</v>
      </c>
      <c r="AQ2" s="360" t="s">
        <v>799</v>
      </c>
      <c r="AR2" s="1252" t="s">
        <v>800</v>
      </c>
      <c r="AS2" s="1252"/>
      <c r="AT2" s="1252"/>
      <c r="AU2" s="1252"/>
      <c r="AV2" s="1252"/>
      <c r="AW2" s="1252"/>
      <c r="AX2" s="1252"/>
      <c r="AY2" s="1252"/>
      <c r="AZ2" s="1252"/>
      <c r="BA2" s="1252"/>
      <c r="BB2" s="1252"/>
      <c r="BC2" s="1252"/>
      <c r="BD2" s="1252"/>
      <c r="BE2" s="1252"/>
      <c r="BF2" s="1252"/>
      <c r="BG2" s="1252"/>
      <c r="BH2" s="360" t="s">
        <v>82</v>
      </c>
      <c r="BI2" s="360"/>
      <c r="BJ2" s="360"/>
      <c r="BK2" s="360"/>
    </row>
    <row r="3" spans="2:65" s="361" customFormat="1" ht="20.25" customHeight="1" x14ac:dyDescent="0.4">
      <c r="H3" s="359"/>
      <c r="K3" s="359"/>
      <c r="M3" s="360"/>
      <c r="N3" s="360"/>
      <c r="O3" s="360"/>
      <c r="P3" s="360"/>
      <c r="Q3" s="360"/>
      <c r="R3" s="360"/>
      <c r="S3" s="360"/>
      <c r="AA3" s="363"/>
      <c r="AB3" s="363"/>
      <c r="AC3" s="364"/>
      <c r="AD3" s="365"/>
      <c r="AE3" s="364"/>
      <c r="BB3" s="366" t="s">
        <v>353</v>
      </c>
      <c r="BC3" s="1254" t="s">
        <v>801</v>
      </c>
      <c r="BD3" s="1255"/>
      <c r="BE3" s="1255"/>
      <c r="BF3" s="1256"/>
      <c r="BG3" s="360"/>
    </row>
    <row r="4" spans="2:65" s="361" customFormat="1" ht="20.25" customHeight="1" x14ac:dyDescent="0.4">
      <c r="H4" s="359"/>
      <c r="K4" s="359"/>
      <c r="M4" s="360"/>
      <c r="N4" s="360"/>
      <c r="O4" s="360"/>
      <c r="P4" s="360"/>
      <c r="Q4" s="360"/>
      <c r="R4" s="360"/>
      <c r="S4" s="360"/>
      <c r="AA4" s="363"/>
      <c r="AB4" s="363"/>
      <c r="AC4" s="364"/>
      <c r="AD4" s="365"/>
      <c r="AE4" s="364"/>
      <c r="BB4" s="366" t="s">
        <v>362</v>
      </c>
      <c r="BC4" s="1254" t="s">
        <v>802</v>
      </c>
      <c r="BD4" s="1255"/>
      <c r="BE4" s="1255"/>
      <c r="BF4" s="1256"/>
      <c r="BG4" s="360"/>
    </row>
    <row r="5" spans="2:65" s="361" customFormat="1" ht="5.0999999999999996" customHeight="1" x14ac:dyDescent="0.4">
      <c r="H5" s="359"/>
      <c r="K5" s="359"/>
      <c r="M5" s="360"/>
      <c r="N5" s="360"/>
      <c r="O5" s="360"/>
      <c r="P5" s="360"/>
      <c r="Q5" s="360"/>
      <c r="R5" s="360"/>
      <c r="S5" s="360"/>
      <c r="AA5" s="367"/>
      <c r="AB5" s="367"/>
      <c r="AH5" s="357"/>
      <c r="AI5" s="357"/>
      <c r="AJ5" s="357"/>
      <c r="AK5" s="357"/>
      <c r="AL5" s="357"/>
      <c r="AM5" s="357"/>
      <c r="AN5" s="357"/>
      <c r="AO5" s="357"/>
      <c r="AP5" s="357"/>
      <c r="AQ5" s="357"/>
      <c r="AR5" s="357"/>
      <c r="AS5" s="357"/>
      <c r="AT5" s="357"/>
      <c r="AU5" s="357"/>
      <c r="AV5" s="357"/>
      <c r="AW5" s="357"/>
      <c r="AX5" s="357"/>
      <c r="AY5" s="357"/>
      <c r="AZ5" s="357"/>
      <c r="BA5" s="357"/>
      <c r="BB5" s="357"/>
      <c r="BC5" s="357"/>
      <c r="BD5" s="357"/>
      <c r="BE5" s="357"/>
      <c r="BF5" s="368"/>
      <c r="BG5" s="368"/>
    </row>
    <row r="6" spans="2:65" s="361" customFormat="1" ht="21" customHeight="1" x14ac:dyDescent="0.4">
      <c r="B6" s="369"/>
      <c r="C6" s="370"/>
      <c r="D6" s="370"/>
      <c r="E6" s="370"/>
      <c r="F6" s="370"/>
      <c r="G6" s="370"/>
      <c r="H6" s="370"/>
      <c r="I6" s="371"/>
      <c r="J6" s="371"/>
      <c r="K6" s="371"/>
      <c r="L6" s="372"/>
      <c r="M6" s="371"/>
      <c r="N6" s="371"/>
      <c r="O6" s="371"/>
      <c r="P6" s="373"/>
      <c r="Q6" s="373"/>
      <c r="R6" s="373"/>
      <c r="S6" s="373"/>
      <c r="T6" s="373"/>
      <c r="U6" s="373"/>
      <c r="V6" s="373"/>
      <c r="W6" s="373"/>
      <c r="X6" s="373"/>
      <c r="Y6" s="373"/>
      <c r="Z6" s="373"/>
      <c r="AA6" s="373"/>
      <c r="AB6" s="373"/>
      <c r="AC6" s="373"/>
      <c r="AD6" s="373"/>
      <c r="AE6" s="373"/>
      <c r="AF6" s="373"/>
      <c r="AG6" s="373"/>
      <c r="AH6" s="374"/>
      <c r="AI6" s="374"/>
      <c r="AJ6" s="374"/>
      <c r="AK6" s="374"/>
      <c r="AL6" s="374"/>
      <c r="AM6" s="374" t="s">
        <v>803</v>
      </c>
      <c r="AN6" s="357"/>
      <c r="AO6" s="357"/>
      <c r="AP6" s="357"/>
      <c r="AQ6" s="357"/>
      <c r="AR6" s="357"/>
      <c r="AS6" s="357"/>
      <c r="AU6" s="375"/>
      <c r="AV6" s="375"/>
      <c r="AW6" s="376"/>
      <c r="AX6" s="357"/>
      <c r="AY6" s="1261">
        <v>40</v>
      </c>
      <c r="AZ6" s="1262"/>
      <c r="BA6" s="376" t="s">
        <v>804</v>
      </c>
      <c r="BB6" s="357"/>
      <c r="BC6" s="1261">
        <v>160</v>
      </c>
      <c r="BD6" s="1262"/>
      <c r="BE6" s="376" t="s">
        <v>805</v>
      </c>
      <c r="BF6" s="357"/>
      <c r="BG6" s="368"/>
    </row>
    <row r="7" spans="2:65" s="361" customFormat="1" ht="5.0999999999999996" customHeight="1" x14ac:dyDescent="0.4">
      <c r="B7" s="369"/>
      <c r="C7" s="377"/>
      <c r="D7" s="377"/>
      <c r="E7" s="377"/>
      <c r="F7" s="377"/>
      <c r="G7" s="377"/>
      <c r="H7" s="371"/>
      <c r="I7" s="371"/>
      <c r="J7" s="371"/>
      <c r="K7" s="371"/>
      <c r="L7" s="371"/>
      <c r="M7" s="371"/>
      <c r="N7" s="371"/>
      <c r="O7" s="371"/>
      <c r="P7" s="373"/>
      <c r="Q7" s="373"/>
      <c r="R7" s="373"/>
      <c r="S7" s="373"/>
      <c r="T7" s="373"/>
      <c r="U7" s="373"/>
      <c r="V7" s="373"/>
      <c r="W7" s="373"/>
      <c r="X7" s="373"/>
      <c r="Y7" s="373"/>
      <c r="Z7" s="373"/>
      <c r="AA7" s="373"/>
      <c r="AB7" s="373"/>
      <c r="AC7" s="373"/>
      <c r="AD7" s="373"/>
      <c r="AE7" s="373"/>
      <c r="AF7" s="373"/>
      <c r="AG7" s="373"/>
      <c r="AH7" s="374"/>
      <c r="AI7" s="374"/>
      <c r="AJ7" s="374"/>
      <c r="AK7" s="374"/>
      <c r="AL7" s="374"/>
      <c r="AM7" s="374"/>
      <c r="AN7" s="374"/>
      <c r="AO7" s="374"/>
      <c r="AP7" s="374"/>
      <c r="AQ7" s="374"/>
      <c r="AR7" s="374"/>
      <c r="AS7" s="374"/>
      <c r="AT7" s="374"/>
      <c r="AU7" s="374"/>
      <c r="AV7" s="374"/>
      <c r="AW7" s="374"/>
      <c r="AX7" s="374"/>
      <c r="AY7" s="374"/>
      <c r="AZ7" s="374"/>
      <c r="BA7" s="374"/>
      <c r="BB7" s="374"/>
      <c r="BC7" s="374"/>
      <c r="BD7" s="374"/>
      <c r="BE7" s="374"/>
      <c r="BF7" s="378"/>
      <c r="BG7" s="378"/>
      <c r="BH7" s="373"/>
    </row>
    <row r="8" spans="2:65" s="361" customFormat="1" ht="21" customHeight="1" x14ac:dyDescent="0.4">
      <c r="B8" s="379"/>
      <c r="C8" s="372"/>
      <c r="D8" s="372"/>
      <c r="E8" s="372"/>
      <c r="F8" s="372"/>
      <c r="G8" s="372"/>
      <c r="H8" s="371"/>
      <c r="I8" s="371"/>
      <c r="J8" s="371"/>
      <c r="K8" s="371"/>
      <c r="L8" s="371"/>
      <c r="M8" s="371"/>
      <c r="N8" s="371"/>
      <c r="O8" s="371"/>
      <c r="P8" s="373"/>
      <c r="Q8" s="373"/>
      <c r="R8" s="373"/>
      <c r="S8" s="373"/>
      <c r="T8" s="373"/>
      <c r="U8" s="373"/>
      <c r="V8" s="373"/>
      <c r="W8" s="373"/>
      <c r="X8" s="373"/>
      <c r="Y8" s="373"/>
      <c r="Z8" s="373"/>
      <c r="AA8" s="373"/>
      <c r="AB8" s="373"/>
      <c r="AC8" s="373"/>
      <c r="AD8" s="373"/>
      <c r="AE8" s="373"/>
      <c r="AF8" s="373"/>
      <c r="AG8" s="373"/>
      <c r="AH8" s="380"/>
      <c r="AI8" s="380"/>
      <c r="AJ8" s="380"/>
      <c r="AK8" s="370"/>
      <c r="AL8" s="381"/>
      <c r="AM8" s="382"/>
      <c r="AN8" s="382"/>
      <c r="AO8" s="369"/>
      <c r="AP8" s="383"/>
      <c r="AQ8" s="383"/>
      <c r="AR8" s="383"/>
      <c r="AS8" s="384"/>
      <c r="AT8" s="384"/>
      <c r="AU8" s="374"/>
      <c r="AV8" s="383"/>
      <c r="AW8" s="383"/>
      <c r="AX8" s="372"/>
      <c r="AY8" s="374"/>
      <c r="AZ8" s="374" t="s">
        <v>806</v>
      </c>
      <c r="BA8" s="374"/>
      <c r="BB8" s="374"/>
      <c r="BC8" s="1263">
        <f>DAY(EOMONTH(DATE(AD2,AH2,1),0))</f>
        <v>30</v>
      </c>
      <c r="BD8" s="1264"/>
      <c r="BE8" s="374" t="s">
        <v>183</v>
      </c>
      <c r="BF8" s="374"/>
      <c r="BG8" s="374"/>
      <c r="BH8" s="373"/>
      <c r="BK8" s="360"/>
      <c r="BL8" s="360"/>
      <c r="BM8" s="360"/>
    </row>
    <row r="9" spans="2:65" s="361" customFormat="1" ht="5.0999999999999996" customHeight="1" x14ac:dyDescent="0.4">
      <c r="B9" s="379"/>
      <c r="C9" s="385"/>
      <c r="D9" s="385"/>
      <c r="E9" s="385"/>
      <c r="F9" s="385"/>
      <c r="G9" s="385"/>
      <c r="H9" s="383"/>
      <c r="I9" s="383"/>
      <c r="J9" s="383"/>
      <c r="K9" s="383"/>
      <c r="L9" s="383"/>
      <c r="M9" s="383"/>
      <c r="N9" s="383"/>
      <c r="O9" s="383"/>
      <c r="P9" s="373"/>
      <c r="Q9" s="373"/>
      <c r="R9" s="373"/>
      <c r="S9" s="373"/>
      <c r="T9" s="373"/>
      <c r="U9" s="373"/>
      <c r="V9" s="373"/>
      <c r="W9" s="373"/>
      <c r="X9" s="373"/>
      <c r="Y9" s="373"/>
      <c r="Z9" s="373"/>
      <c r="AA9" s="373"/>
      <c r="AB9" s="373"/>
      <c r="AC9" s="373"/>
      <c r="AD9" s="373"/>
      <c r="AE9" s="373"/>
      <c r="AF9" s="373"/>
      <c r="AG9" s="373"/>
      <c r="AH9" s="377"/>
      <c r="AI9" s="370"/>
      <c r="AJ9" s="386"/>
      <c r="AK9" s="380"/>
      <c r="AL9" s="370"/>
      <c r="AM9" s="370"/>
      <c r="AN9" s="370"/>
      <c r="AO9" s="370"/>
      <c r="AP9" s="386"/>
      <c r="AQ9" s="374"/>
      <c r="AR9" s="387"/>
      <c r="AS9" s="387"/>
      <c r="AT9" s="387"/>
      <c r="AU9" s="374"/>
      <c r="AV9" s="374"/>
      <c r="AW9" s="374"/>
      <c r="AX9" s="374"/>
      <c r="AY9" s="374"/>
      <c r="AZ9" s="374"/>
      <c r="BA9" s="374"/>
      <c r="BB9" s="374"/>
      <c r="BC9" s="374"/>
      <c r="BD9" s="374"/>
      <c r="BE9" s="374"/>
      <c r="BF9" s="374"/>
      <c r="BG9" s="374"/>
      <c r="BH9" s="373"/>
      <c r="BK9" s="360"/>
      <c r="BL9" s="360"/>
      <c r="BM9" s="360"/>
    </row>
    <row r="10" spans="2:65" s="361" customFormat="1" ht="21" customHeight="1" x14ac:dyDescent="0.4">
      <c r="B10" s="379"/>
      <c r="C10" s="385"/>
      <c r="D10" s="385"/>
      <c r="E10" s="385"/>
      <c r="F10" s="385"/>
      <c r="G10" s="385"/>
      <c r="H10" s="383"/>
      <c r="I10" s="383"/>
      <c r="J10" s="383"/>
      <c r="K10" s="383"/>
      <c r="L10" s="383"/>
      <c r="M10" s="383"/>
      <c r="N10" s="383"/>
      <c r="O10" s="383"/>
      <c r="P10" s="373"/>
      <c r="Q10" s="373"/>
      <c r="R10" s="373"/>
      <c r="S10" s="373"/>
      <c r="T10" s="373"/>
      <c r="U10" s="373"/>
      <c r="V10" s="373"/>
      <c r="W10" s="373"/>
      <c r="X10" s="373"/>
      <c r="Y10" s="373"/>
      <c r="Z10" s="373"/>
      <c r="AA10" s="373"/>
      <c r="AB10" s="373"/>
      <c r="AC10" s="373"/>
      <c r="AD10" s="373"/>
      <c r="AE10" s="373"/>
      <c r="AF10" s="373"/>
      <c r="AG10" s="373"/>
      <c r="AH10" s="377"/>
      <c r="AI10" s="370"/>
      <c r="AJ10" s="386"/>
      <c r="AK10" s="380"/>
      <c r="AL10" s="370"/>
      <c r="AM10" s="370"/>
      <c r="AN10" s="370"/>
      <c r="AO10" s="370"/>
      <c r="AP10" s="386"/>
      <c r="AQ10" s="374" t="s">
        <v>807</v>
      </c>
      <c r="AR10" s="370"/>
      <c r="AS10" s="370"/>
      <c r="AT10" s="386"/>
      <c r="AU10" s="374"/>
      <c r="AV10" s="387"/>
      <c r="AW10" s="387"/>
      <c r="AX10" s="387"/>
      <c r="AY10" s="374"/>
      <c r="AZ10" s="374"/>
      <c r="BA10" s="378" t="s">
        <v>808</v>
      </c>
      <c r="BB10" s="374"/>
      <c r="BC10" s="1261"/>
      <c r="BD10" s="1262"/>
      <c r="BE10" s="376" t="s">
        <v>277</v>
      </c>
      <c r="BF10" s="374"/>
      <c r="BG10" s="374"/>
      <c r="BH10" s="373"/>
      <c r="BK10" s="360"/>
      <c r="BL10" s="360"/>
      <c r="BM10" s="360"/>
    </row>
    <row r="11" spans="2:65" s="361" customFormat="1" ht="5.0999999999999996" customHeight="1" x14ac:dyDescent="0.4">
      <c r="B11" s="379"/>
      <c r="C11" s="385"/>
      <c r="D11" s="385"/>
      <c r="E11" s="385"/>
      <c r="F11" s="385"/>
      <c r="G11" s="385"/>
      <c r="H11" s="383"/>
      <c r="I11" s="383"/>
      <c r="J11" s="383"/>
      <c r="K11" s="383"/>
      <c r="L11" s="383"/>
      <c r="M11" s="383"/>
      <c r="N11" s="383"/>
      <c r="O11" s="383"/>
      <c r="P11" s="373"/>
      <c r="Q11" s="373"/>
      <c r="R11" s="373"/>
      <c r="S11" s="373"/>
      <c r="T11" s="373"/>
      <c r="U11" s="373"/>
      <c r="V11" s="373"/>
      <c r="W11" s="373"/>
      <c r="X11" s="373"/>
      <c r="Y11" s="373"/>
      <c r="Z11" s="373"/>
      <c r="AA11" s="373"/>
      <c r="AB11" s="373"/>
      <c r="AC11" s="373"/>
      <c r="AD11" s="373"/>
      <c r="AE11" s="373"/>
      <c r="AF11" s="373"/>
      <c r="AG11" s="373"/>
      <c r="AH11" s="377"/>
      <c r="AI11" s="370"/>
      <c r="AJ11" s="386"/>
      <c r="AK11" s="380"/>
      <c r="AL11" s="370"/>
      <c r="AM11" s="370"/>
      <c r="AN11" s="370"/>
      <c r="AO11" s="370"/>
      <c r="AP11" s="386"/>
      <c r="AQ11" s="374"/>
      <c r="AR11" s="387"/>
      <c r="AS11" s="387"/>
      <c r="AT11" s="387"/>
      <c r="AU11" s="374"/>
      <c r="AV11" s="374"/>
      <c r="AW11" s="374"/>
      <c r="AX11" s="374"/>
      <c r="AY11" s="374"/>
      <c r="AZ11" s="374"/>
      <c r="BA11" s="374"/>
      <c r="BB11" s="374"/>
      <c r="BC11" s="374"/>
      <c r="BD11" s="374"/>
      <c r="BE11" s="374"/>
      <c r="BF11" s="374"/>
      <c r="BG11" s="374"/>
      <c r="BH11" s="373"/>
      <c r="BK11" s="360"/>
      <c r="BL11" s="360"/>
      <c r="BM11" s="360"/>
    </row>
    <row r="12" spans="2:65" s="361" customFormat="1" ht="21" customHeight="1" x14ac:dyDescent="0.4">
      <c r="R12" s="371"/>
      <c r="S12" s="371"/>
      <c r="T12" s="381"/>
      <c r="U12" s="1249"/>
      <c r="V12" s="1249"/>
      <c r="W12" s="369"/>
      <c r="X12" s="388"/>
      <c r="Y12" s="373"/>
      <c r="Z12" s="373"/>
      <c r="AA12" s="377"/>
      <c r="AB12" s="382"/>
      <c r="AC12" s="369"/>
      <c r="AD12" s="377"/>
      <c r="AE12" s="377"/>
      <c r="AF12" s="377"/>
      <c r="AG12" s="389"/>
      <c r="AH12" s="380"/>
      <c r="AI12" s="386" t="s">
        <v>809</v>
      </c>
      <c r="AJ12" s="380"/>
      <c r="AK12" s="386"/>
      <c r="AL12" s="381"/>
      <c r="AM12" s="382"/>
      <c r="AN12" s="374"/>
      <c r="AO12" s="386"/>
      <c r="AP12" s="386"/>
      <c r="AQ12" s="386"/>
      <c r="AR12" s="386"/>
      <c r="AS12" s="369" t="s">
        <v>810</v>
      </c>
      <c r="AT12" s="386"/>
      <c r="AU12" s="386"/>
      <c r="AV12" s="386"/>
      <c r="AW12" s="386"/>
      <c r="AX12" s="386"/>
      <c r="AY12" s="386"/>
      <c r="AZ12" s="386"/>
      <c r="BA12" s="386"/>
      <c r="BB12" s="386"/>
      <c r="BC12" s="377"/>
      <c r="BD12" s="380"/>
      <c r="BE12" s="370"/>
      <c r="BF12" s="370"/>
      <c r="BG12" s="377"/>
      <c r="BH12" s="370"/>
      <c r="BK12" s="360"/>
      <c r="BL12" s="360"/>
      <c r="BM12" s="360"/>
    </row>
    <row r="13" spans="2:65" s="361" customFormat="1" ht="21" customHeight="1" x14ac:dyDescent="0.4">
      <c r="R13" s="386"/>
      <c r="S13" s="370"/>
      <c r="T13" s="370"/>
      <c r="U13" s="370"/>
      <c r="V13" s="370"/>
      <c r="W13" s="373"/>
      <c r="X13" s="373"/>
      <c r="Y13" s="373"/>
      <c r="Z13" s="373"/>
      <c r="AA13" s="386"/>
      <c r="AB13" s="370"/>
      <c r="AC13" s="370"/>
      <c r="AD13" s="386"/>
      <c r="AE13" s="386"/>
      <c r="AF13" s="386"/>
      <c r="AG13" s="389"/>
      <c r="AH13" s="377"/>
      <c r="AI13" s="380"/>
      <c r="AJ13" s="370"/>
      <c r="AK13" s="380"/>
      <c r="AL13" s="370"/>
      <c r="AM13" s="1257"/>
      <c r="AN13" s="1257"/>
      <c r="AO13" s="374" t="s">
        <v>587</v>
      </c>
      <c r="AP13" s="369"/>
      <c r="AQ13" s="377"/>
      <c r="AR13" s="377"/>
      <c r="AS13" s="369" t="s">
        <v>811</v>
      </c>
      <c r="AT13" s="370"/>
      <c r="AU13" s="370"/>
      <c r="AV13" s="370"/>
      <c r="AW13" s="370"/>
      <c r="AX13" s="370"/>
      <c r="AY13" s="370"/>
      <c r="AZ13" s="370"/>
      <c r="BA13" s="370"/>
      <c r="BB13" s="1258">
        <v>0.29166666666666669</v>
      </c>
      <c r="BC13" s="1259"/>
      <c r="BD13" s="1260"/>
      <c r="BE13" s="372" t="s">
        <v>382</v>
      </c>
      <c r="BF13" s="1258">
        <v>0.83333333333333337</v>
      </c>
      <c r="BG13" s="1259"/>
      <c r="BH13" s="1260"/>
      <c r="BK13" s="360"/>
      <c r="BL13" s="360"/>
      <c r="BM13" s="360"/>
    </row>
    <row r="14" spans="2:65" s="361" customFormat="1" ht="21" customHeight="1" x14ac:dyDescent="0.4">
      <c r="R14" s="390"/>
      <c r="S14" s="390"/>
      <c r="T14" s="390"/>
      <c r="U14" s="390"/>
      <c r="V14" s="390"/>
      <c r="W14" s="390"/>
      <c r="X14" s="373"/>
      <c r="Y14" s="373"/>
      <c r="Z14" s="373"/>
      <c r="AA14" s="372"/>
      <c r="AB14" s="390"/>
      <c r="AC14" s="390"/>
      <c r="AD14" s="372"/>
      <c r="AE14" s="377"/>
      <c r="AF14" s="377"/>
      <c r="AG14" s="391"/>
      <c r="AH14" s="369"/>
      <c r="AI14" s="380"/>
      <c r="AJ14" s="370"/>
      <c r="AK14" s="380"/>
      <c r="AL14" s="370"/>
      <c r="AM14" s="1257"/>
      <c r="AN14" s="1257"/>
      <c r="AO14" s="392" t="s">
        <v>812</v>
      </c>
      <c r="AP14" s="393"/>
      <c r="AQ14" s="393"/>
      <c r="AR14" s="371"/>
      <c r="AS14" s="369" t="s">
        <v>813</v>
      </c>
      <c r="AT14" s="370"/>
      <c r="AU14" s="370"/>
      <c r="AV14" s="370"/>
      <c r="AW14" s="370"/>
      <c r="AX14" s="370"/>
      <c r="AY14" s="370"/>
      <c r="AZ14" s="370"/>
      <c r="BA14" s="370"/>
      <c r="BB14" s="1258">
        <v>0.83333333333333337</v>
      </c>
      <c r="BC14" s="1259"/>
      <c r="BD14" s="1260"/>
      <c r="BE14" s="372" t="s">
        <v>382</v>
      </c>
      <c r="BF14" s="1258">
        <v>0.29166666666666669</v>
      </c>
      <c r="BG14" s="1259"/>
      <c r="BH14" s="1260"/>
      <c r="BK14" s="360"/>
      <c r="BL14" s="360"/>
      <c r="BM14" s="360"/>
    </row>
    <row r="15" spans="2:65" ht="12" customHeight="1" thickBot="1" x14ac:dyDescent="0.45">
      <c r="B15" s="394"/>
      <c r="C15" s="395"/>
      <c r="D15" s="395"/>
      <c r="E15" s="395"/>
      <c r="F15" s="395"/>
      <c r="G15" s="395"/>
      <c r="H15" s="395"/>
      <c r="I15" s="394"/>
      <c r="J15" s="394"/>
      <c r="K15" s="394"/>
      <c r="L15" s="394"/>
      <c r="M15" s="394"/>
      <c r="N15" s="394"/>
      <c r="O15" s="394"/>
      <c r="P15" s="394"/>
      <c r="Q15" s="394"/>
      <c r="R15" s="394"/>
      <c r="S15" s="394"/>
      <c r="T15" s="394"/>
      <c r="U15" s="394"/>
      <c r="V15" s="394"/>
      <c r="W15" s="394"/>
      <c r="X15" s="394"/>
      <c r="Y15" s="394"/>
      <c r="Z15" s="394"/>
      <c r="AA15" s="395"/>
      <c r="AB15" s="394"/>
      <c r="AC15" s="394"/>
      <c r="AD15" s="394"/>
      <c r="AE15" s="394"/>
      <c r="AF15" s="394"/>
      <c r="AG15" s="394"/>
      <c r="AH15" s="394"/>
      <c r="AI15" s="394"/>
      <c r="AJ15" s="394"/>
      <c r="AK15" s="394"/>
      <c r="AL15" s="394"/>
      <c r="AM15" s="394"/>
      <c r="AR15" s="397"/>
      <c r="BI15" s="398"/>
      <c r="BJ15" s="398"/>
      <c r="BK15" s="398"/>
    </row>
    <row r="16" spans="2:65" ht="21.6" customHeight="1" x14ac:dyDescent="0.4">
      <c r="B16" s="1286" t="s">
        <v>814</v>
      </c>
      <c r="C16" s="1274" t="s">
        <v>815</v>
      </c>
      <c r="D16" s="1275"/>
      <c r="E16" s="1289"/>
      <c r="F16" s="399"/>
      <c r="G16" s="400"/>
      <c r="H16" s="1292" t="s">
        <v>816</v>
      </c>
      <c r="I16" s="1295" t="s">
        <v>817</v>
      </c>
      <c r="J16" s="1275"/>
      <c r="K16" s="1275"/>
      <c r="L16" s="1289"/>
      <c r="M16" s="1295" t="s">
        <v>818</v>
      </c>
      <c r="N16" s="1275"/>
      <c r="O16" s="1289"/>
      <c r="P16" s="1295" t="s">
        <v>819</v>
      </c>
      <c r="Q16" s="1275"/>
      <c r="R16" s="1275"/>
      <c r="S16" s="1275"/>
      <c r="T16" s="1276"/>
      <c r="U16" s="401"/>
      <c r="V16" s="402"/>
      <c r="W16" s="402"/>
      <c r="X16" s="402"/>
      <c r="Y16" s="402"/>
      <c r="Z16" s="402"/>
      <c r="AA16" s="402"/>
      <c r="AB16" s="402"/>
      <c r="AC16" s="402"/>
      <c r="AD16" s="402"/>
      <c r="AE16" s="402"/>
      <c r="AF16" s="402"/>
      <c r="AG16" s="402"/>
      <c r="AH16" s="402"/>
      <c r="AI16" s="403" t="s">
        <v>820</v>
      </c>
      <c r="AJ16" s="402"/>
      <c r="AK16" s="402"/>
      <c r="AL16" s="402"/>
      <c r="AM16" s="402"/>
      <c r="AN16" s="402" t="s">
        <v>821</v>
      </c>
      <c r="AO16" s="402"/>
      <c r="AP16" s="404"/>
      <c r="AQ16" s="405"/>
      <c r="AR16" s="402" t="s">
        <v>82</v>
      </c>
      <c r="AS16" s="402"/>
      <c r="AT16" s="402"/>
      <c r="AU16" s="402"/>
      <c r="AV16" s="402"/>
      <c r="AW16" s="402"/>
      <c r="AX16" s="402"/>
      <c r="AY16" s="406"/>
      <c r="AZ16" s="1265" t="str">
        <f>IF(BC3="計画","(12)1～4週目の勤務時間数合計","(12)1か月の勤務時間数　合計")</f>
        <v>(12)1か月の勤務時間数　合計</v>
      </c>
      <c r="BA16" s="1266"/>
      <c r="BB16" s="1271" t="s">
        <v>822</v>
      </c>
      <c r="BC16" s="1266"/>
      <c r="BD16" s="1274" t="s">
        <v>823</v>
      </c>
      <c r="BE16" s="1275"/>
      <c r="BF16" s="1275"/>
      <c r="BG16" s="1275"/>
      <c r="BH16" s="1276"/>
    </row>
    <row r="17" spans="2:60" ht="20.25" customHeight="1" x14ac:dyDescent="0.4">
      <c r="B17" s="1287"/>
      <c r="C17" s="1277"/>
      <c r="D17" s="1278"/>
      <c r="E17" s="1290"/>
      <c r="F17" s="407"/>
      <c r="G17" s="408"/>
      <c r="H17" s="1293"/>
      <c r="I17" s="1296"/>
      <c r="J17" s="1278"/>
      <c r="K17" s="1278"/>
      <c r="L17" s="1290"/>
      <c r="M17" s="1296"/>
      <c r="N17" s="1278"/>
      <c r="O17" s="1290"/>
      <c r="P17" s="1296"/>
      <c r="Q17" s="1278"/>
      <c r="R17" s="1278"/>
      <c r="S17" s="1278"/>
      <c r="T17" s="1279"/>
      <c r="U17" s="1283" t="s">
        <v>824</v>
      </c>
      <c r="V17" s="1283"/>
      <c r="W17" s="1283"/>
      <c r="X17" s="1283"/>
      <c r="Y17" s="1283"/>
      <c r="Z17" s="1283"/>
      <c r="AA17" s="1284"/>
      <c r="AB17" s="1285" t="s">
        <v>825</v>
      </c>
      <c r="AC17" s="1283"/>
      <c r="AD17" s="1283"/>
      <c r="AE17" s="1283"/>
      <c r="AF17" s="1283"/>
      <c r="AG17" s="1283"/>
      <c r="AH17" s="1284"/>
      <c r="AI17" s="1285" t="s">
        <v>826</v>
      </c>
      <c r="AJ17" s="1283"/>
      <c r="AK17" s="1283"/>
      <c r="AL17" s="1283"/>
      <c r="AM17" s="1283"/>
      <c r="AN17" s="1283"/>
      <c r="AO17" s="1284"/>
      <c r="AP17" s="1285" t="s">
        <v>827</v>
      </c>
      <c r="AQ17" s="1283"/>
      <c r="AR17" s="1283"/>
      <c r="AS17" s="1283"/>
      <c r="AT17" s="1283"/>
      <c r="AU17" s="1283"/>
      <c r="AV17" s="1284"/>
      <c r="AW17" s="1285" t="s">
        <v>828</v>
      </c>
      <c r="AX17" s="1283"/>
      <c r="AY17" s="1283"/>
      <c r="AZ17" s="1267"/>
      <c r="BA17" s="1268"/>
      <c r="BB17" s="1272"/>
      <c r="BC17" s="1268"/>
      <c r="BD17" s="1277"/>
      <c r="BE17" s="1278"/>
      <c r="BF17" s="1278"/>
      <c r="BG17" s="1278"/>
      <c r="BH17" s="1279"/>
    </row>
    <row r="18" spans="2:60" ht="20.25" customHeight="1" x14ac:dyDescent="0.4">
      <c r="B18" s="1287"/>
      <c r="C18" s="1277"/>
      <c r="D18" s="1278"/>
      <c r="E18" s="1290"/>
      <c r="F18" s="407"/>
      <c r="G18" s="408"/>
      <c r="H18" s="1293"/>
      <c r="I18" s="1296"/>
      <c r="J18" s="1278"/>
      <c r="K18" s="1278"/>
      <c r="L18" s="1290"/>
      <c r="M18" s="1296"/>
      <c r="N18" s="1278"/>
      <c r="O18" s="1290"/>
      <c r="P18" s="1296"/>
      <c r="Q18" s="1278"/>
      <c r="R18" s="1278"/>
      <c r="S18" s="1278"/>
      <c r="T18" s="1279"/>
      <c r="U18" s="286">
        <v>1</v>
      </c>
      <c r="V18" s="409">
        <v>2</v>
      </c>
      <c r="W18" s="409">
        <v>3</v>
      </c>
      <c r="X18" s="409">
        <v>4</v>
      </c>
      <c r="Y18" s="409">
        <v>5</v>
      </c>
      <c r="Z18" s="409">
        <v>6</v>
      </c>
      <c r="AA18" s="410">
        <v>7</v>
      </c>
      <c r="AB18" s="411">
        <v>8</v>
      </c>
      <c r="AC18" s="409">
        <v>9</v>
      </c>
      <c r="AD18" s="409">
        <v>10</v>
      </c>
      <c r="AE18" s="409">
        <v>11</v>
      </c>
      <c r="AF18" s="409">
        <v>12</v>
      </c>
      <c r="AG18" s="409">
        <v>13</v>
      </c>
      <c r="AH18" s="410">
        <v>14</v>
      </c>
      <c r="AI18" s="286">
        <v>15</v>
      </c>
      <c r="AJ18" s="409">
        <v>16</v>
      </c>
      <c r="AK18" s="409">
        <v>17</v>
      </c>
      <c r="AL18" s="409">
        <v>18</v>
      </c>
      <c r="AM18" s="409">
        <v>19</v>
      </c>
      <c r="AN18" s="409">
        <v>20</v>
      </c>
      <c r="AO18" s="410">
        <v>21</v>
      </c>
      <c r="AP18" s="411">
        <v>22</v>
      </c>
      <c r="AQ18" s="409">
        <v>23</v>
      </c>
      <c r="AR18" s="409">
        <v>24</v>
      </c>
      <c r="AS18" s="409">
        <v>25</v>
      </c>
      <c r="AT18" s="409">
        <v>26</v>
      </c>
      <c r="AU18" s="409">
        <v>27</v>
      </c>
      <c r="AV18" s="410">
        <v>28</v>
      </c>
      <c r="AW18" s="411" t="str">
        <f>IF($BC$3="暦月",IF(DAY(DATE($AD$2,$AH$2,29))=29,29,""),"")</f>
        <v/>
      </c>
      <c r="AX18" s="409" t="str">
        <f>IF($BC$3="暦月",IF(DAY(DATE($AD$2,$AH$2,30))=30,30,""),"")</f>
        <v/>
      </c>
      <c r="AY18" s="410" t="str">
        <f>IF($BC$3="暦月",IF(DAY(DATE($AD$2,$AH$2,31))=31,31,""),"")</f>
        <v/>
      </c>
      <c r="AZ18" s="1267"/>
      <c r="BA18" s="1268"/>
      <c r="BB18" s="1272"/>
      <c r="BC18" s="1268"/>
      <c r="BD18" s="1277"/>
      <c r="BE18" s="1278"/>
      <c r="BF18" s="1278"/>
      <c r="BG18" s="1278"/>
      <c r="BH18" s="1279"/>
    </row>
    <row r="19" spans="2:60" ht="20.25" hidden="1" customHeight="1" x14ac:dyDescent="0.4">
      <c r="B19" s="1287"/>
      <c r="C19" s="1277"/>
      <c r="D19" s="1278"/>
      <c r="E19" s="1290"/>
      <c r="F19" s="407"/>
      <c r="G19" s="408"/>
      <c r="H19" s="1293"/>
      <c r="I19" s="1296"/>
      <c r="J19" s="1278"/>
      <c r="K19" s="1278"/>
      <c r="L19" s="1290"/>
      <c r="M19" s="1296"/>
      <c r="N19" s="1278"/>
      <c r="O19" s="1290"/>
      <c r="P19" s="1296"/>
      <c r="Q19" s="1278"/>
      <c r="R19" s="1278"/>
      <c r="S19" s="1278"/>
      <c r="T19" s="1279"/>
      <c r="U19" s="286">
        <f>WEEKDAY(DATE($AD$2,$AH$2,1))</f>
        <v>2</v>
      </c>
      <c r="V19" s="409">
        <f>WEEKDAY(DATE($AD$2,$AH$2,2))</f>
        <v>3</v>
      </c>
      <c r="W19" s="409">
        <f>WEEKDAY(DATE($AD$2,$AH$2,3))</f>
        <v>4</v>
      </c>
      <c r="X19" s="409">
        <f>WEEKDAY(DATE($AD$2,$AH$2,4))</f>
        <v>5</v>
      </c>
      <c r="Y19" s="409">
        <f>WEEKDAY(DATE($AD$2,$AH$2,5))</f>
        <v>6</v>
      </c>
      <c r="Z19" s="409">
        <f>WEEKDAY(DATE($AD$2,$AH$2,6))</f>
        <v>7</v>
      </c>
      <c r="AA19" s="410">
        <f>WEEKDAY(DATE($AD$2,$AH$2,7))</f>
        <v>1</v>
      </c>
      <c r="AB19" s="411">
        <f>WEEKDAY(DATE($AD$2,$AH$2,8))</f>
        <v>2</v>
      </c>
      <c r="AC19" s="409">
        <f>WEEKDAY(DATE($AD$2,$AH$2,9))</f>
        <v>3</v>
      </c>
      <c r="AD19" s="409">
        <f>WEEKDAY(DATE($AD$2,$AH$2,10))</f>
        <v>4</v>
      </c>
      <c r="AE19" s="409">
        <f>WEEKDAY(DATE($AD$2,$AH$2,11))</f>
        <v>5</v>
      </c>
      <c r="AF19" s="409">
        <f>WEEKDAY(DATE($AD$2,$AH$2,12))</f>
        <v>6</v>
      </c>
      <c r="AG19" s="409">
        <f>WEEKDAY(DATE($AD$2,$AH$2,13))</f>
        <v>7</v>
      </c>
      <c r="AH19" s="410">
        <f>WEEKDAY(DATE($AD$2,$AH$2,14))</f>
        <v>1</v>
      </c>
      <c r="AI19" s="411">
        <f>WEEKDAY(DATE($AD$2,$AH$2,15))</f>
        <v>2</v>
      </c>
      <c r="AJ19" s="409">
        <f>WEEKDAY(DATE($AD$2,$AH$2,16))</f>
        <v>3</v>
      </c>
      <c r="AK19" s="409">
        <f>WEEKDAY(DATE($AD$2,$AH$2,17))</f>
        <v>4</v>
      </c>
      <c r="AL19" s="409">
        <f>WEEKDAY(DATE($AD$2,$AH$2,18))</f>
        <v>5</v>
      </c>
      <c r="AM19" s="409">
        <f>WEEKDAY(DATE($AD$2,$AH$2,19))</f>
        <v>6</v>
      </c>
      <c r="AN19" s="409">
        <f>WEEKDAY(DATE($AD$2,$AH$2,20))</f>
        <v>7</v>
      </c>
      <c r="AO19" s="410">
        <f>WEEKDAY(DATE($AD$2,$AH$2,21))</f>
        <v>1</v>
      </c>
      <c r="AP19" s="411">
        <f>WEEKDAY(DATE($AD$2,$AH$2,22))</f>
        <v>2</v>
      </c>
      <c r="AQ19" s="409">
        <f>WEEKDAY(DATE($AD$2,$AH$2,23))</f>
        <v>3</v>
      </c>
      <c r="AR19" s="409">
        <f>WEEKDAY(DATE($AD$2,$AH$2,24))</f>
        <v>4</v>
      </c>
      <c r="AS19" s="409">
        <f>WEEKDAY(DATE($AD$2,$AH$2,25))</f>
        <v>5</v>
      </c>
      <c r="AT19" s="409">
        <f>WEEKDAY(DATE($AD$2,$AH$2,26))</f>
        <v>6</v>
      </c>
      <c r="AU19" s="409">
        <f>WEEKDAY(DATE($AD$2,$AH$2,27))</f>
        <v>7</v>
      </c>
      <c r="AV19" s="410">
        <f>WEEKDAY(DATE($AD$2,$AH$2,28))</f>
        <v>1</v>
      </c>
      <c r="AW19" s="411">
        <f>IF(AW18=29,WEEKDAY(DATE($AD$2,$AH$2,29)),0)</f>
        <v>0</v>
      </c>
      <c r="AX19" s="409">
        <f>IF(AX18=30,WEEKDAY(DATE($AD$2,$AH$2,30)),0)</f>
        <v>0</v>
      </c>
      <c r="AY19" s="410">
        <f>IF(AY18=31,WEEKDAY(DATE($AD$2,$AH$2,31)),0)</f>
        <v>0</v>
      </c>
      <c r="AZ19" s="1267"/>
      <c r="BA19" s="1268"/>
      <c r="BB19" s="1272"/>
      <c r="BC19" s="1268"/>
      <c r="BD19" s="1277"/>
      <c r="BE19" s="1278"/>
      <c r="BF19" s="1278"/>
      <c r="BG19" s="1278"/>
      <c r="BH19" s="1279"/>
    </row>
    <row r="20" spans="2:60" ht="20.25" customHeight="1" thickBot="1" x14ac:dyDescent="0.45">
      <c r="B20" s="1288"/>
      <c r="C20" s="1280"/>
      <c r="D20" s="1281"/>
      <c r="E20" s="1291"/>
      <c r="F20" s="412"/>
      <c r="G20" s="413"/>
      <c r="H20" s="1294"/>
      <c r="I20" s="1297"/>
      <c r="J20" s="1281"/>
      <c r="K20" s="1281"/>
      <c r="L20" s="1291"/>
      <c r="M20" s="1297"/>
      <c r="N20" s="1281"/>
      <c r="O20" s="1291"/>
      <c r="P20" s="1297"/>
      <c r="Q20" s="1281"/>
      <c r="R20" s="1281"/>
      <c r="S20" s="1281"/>
      <c r="T20" s="1282"/>
      <c r="U20" s="414" t="str">
        <f t="shared" ref="U20:AV20" si="0">IF(U19=1,"日",IF(U19=2,"月",IF(U19=3,"火",IF(U19=4,"水",IF(U19=5,"木",IF(U19=6,"金","土"))))))</f>
        <v>月</v>
      </c>
      <c r="V20" s="415" t="str">
        <f t="shared" si="0"/>
        <v>火</v>
      </c>
      <c r="W20" s="415" t="str">
        <f t="shared" si="0"/>
        <v>水</v>
      </c>
      <c r="X20" s="415" t="str">
        <f t="shared" si="0"/>
        <v>木</v>
      </c>
      <c r="Y20" s="415" t="str">
        <f t="shared" si="0"/>
        <v>金</v>
      </c>
      <c r="Z20" s="415" t="str">
        <f t="shared" si="0"/>
        <v>土</v>
      </c>
      <c r="AA20" s="416" t="str">
        <f t="shared" si="0"/>
        <v>日</v>
      </c>
      <c r="AB20" s="417" t="str">
        <f t="shared" si="0"/>
        <v>月</v>
      </c>
      <c r="AC20" s="415" t="str">
        <f t="shared" si="0"/>
        <v>火</v>
      </c>
      <c r="AD20" s="415" t="str">
        <f t="shared" si="0"/>
        <v>水</v>
      </c>
      <c r="AE20" s="415" t="str">
        <f t="shared" si="0"/>
        <v>木</v>
      </c>
      <c r="AF20" s="415" t="str">
        <f t="shared" si="0"/>
        <v>金</v>
      </c>
      <c r="AG20" s="415" t="str">
        <f t="shared" si="0"/>
        <v>土</v>
      </c>
      <c r="AH20" s="416" t="str">
        <f t="shared" si="0"/>
        <v>日</v>
      </c>
      <c r="AI20" s="417" t="str">
        <f t="shared" si="0"/>
        <v>月</v>
      </c>
      <c r="AJ20" s="415" t="str">
        <f t="shared" si="0"/>
        <v>火</v>
      </c>
      <c r="AK20" s="415" t="str">
        <f t="shared" si="0"/>
        <v>水</v>
      </c>
      <c r="AL20" s="415" t="str">
        <f t="shared" si="0"/>
        <v>木</v>
      </c>
      <c r="AM20" s="415" t="str">
        <f t="shared" si="0"/>
        <v>金</v>
      </c>
      <c r="AN20" s="415" t="str">
        <f t="shared" si="0"/>
        <v>土</v>
      </c>
      <c r="AO20" s="416" t="str">
        <f t="shared" si="0"/>
        <v>日</v>
      </c>
      <c r="AP20" s="417" t="str">
        <f t="shared" si="0"/>
        <v>月</v>
      </c>
      <c r="AQ20" s="415" t="str">
        <f t="shared" si="0"/>
        <v>火</v>
      </c>
      <c r="AR20" s="415" t="str">
        <f t="shared" si="0"/>
        <v>水</v>
      </c>
      <c r="AS20" s="415" t="str">
        <f t="shared" si="0"/>
        <v>木</v>
      </c>
      <c r="AT20" s="415" t="str">
        <f t="shared" si="0"/>
        <v>金</v>
      </c>
      <c r="AU20" s="415" t="str">
        <f t="shared" si="0"/>
        <v>土</v>
      </c>
      <c r="AV20" s="416" t="str">
        <f t="shared" si="0"/>
        <v>日</v>
      </c>
      <c r="AW20" s="415" t="str">
        <f>IF(AW19=1,"日",IF(AW19=2,"月",IF(AW19=3,"火",IF(AW19=4,"水",IF(AW19=5,"木",IF(AW19=6,"金",IF(AW19=0,"","土")))))))</f>
        <v/>
      </c>
      <c r="AX20" s="415" t="str">
        <f>IF(AX19=1,"日",IF(AX19=2,"月",IF(AX19=3,"火",IF(AX19=4,"水",IF(AX19=5,"木",IF(AX19=6,"金",IF(AX19=0,"","土")))))))</f>
        <v/>
      </c>
      <c r="AY20" s="415" t="str">
        <f>IF(AY19=1,"日",IF(AY19=2,"月",IF(AY19=3,"火",IF(AY19=4,"水",IF(AY19=5,"木",IF(AY19=6,"金",IF(AY19=0,"","土")))))))</f>
        <v/>
      </c>
      <c r="AZ20" s="1269"/>
      <c r="BA20" s="1270"/>
      <c r="BB20" s="1273"/>
      <c r="BC20" s="1270"/>
      <c r="BD20" s="1280"/>
      <c r="BE20" s="1281"/>
      <c r="BF20" s="1281"/>
      <c r="BG20" s="1281"/>
      <c r="BH20" s="1282"/>
    </row>
    <row r="21" spans="2:60" ht="20.25" customHeight="1" x14ac:dyDescent="0.4">
      <c r="B21" s="418"/>
      <c r="C21" s="1330"/>
      <c r="D21" s="1331"/>
      <c r="E21" s="1332"/>
      <c r="F21" s="419"/>
      <c r="G21" s="420"/>
      <c r="H21" s="1333"/>
      <c r="I21" s="1334"/>
      <c r="J21" s="1335"/>
      <c r="K21" s="1335"/>
      <c r="L21" s="1336"/>
      <c r="M21" s="1337"/>
      <c r="N21" s="1338"/>
      <c r="O21" s="1339"/>
      <c r="P21" s="421" t="s">
        <v>833</v>
      </c>
      <c r="Q21" s="422"/>
      <c r="R21" s="422"/>
      <c r="S21" s="423"/>
      <c r="T21" s="424"/>
      <c r="U21" s="425"/>
      <c r="V21" s="425"/>
      <c r="W21" s="425"/>
      <c r="X21" s="425"/>
      <c r="Y21" s="425"/>
      <c r="Z21" s="425"/>
      <c r="AA21" s="426"/>
      <c r="AB21" s="427"/>
      <c r="AC21" s="425"/>
      <c r="AD21" s="425"/>
      <c r="AE21" s="425"/>
      <c r="AF21" s="425"/>
      <c r="AG21" s="425"/>
      <c r="AH21" s="426"/>
      <c r="AI21" s="427"/>
      <c r="AJ21" s="425"/>
      <c r="AK21" s="425"/>
      <c r="AL21" s="425"/>
      <c r="AM21" s="425"/>
      <c r="AN21" s="425"/>
      <c r="AO21" s="426"/>
      <c r="AP21" s="427"/>
      <c r="AQ21" s="425"/>
      <c r="AR21" s="425"/>
      <c r="AS21" s="425"/>
      <c r="AT21" s="425"/>
      <c r="AU21" s="425"/>
      <c r="AV21" s="426"/>
      <c r="AW21" s="427"/>
      <c r="AX21" s="425"/>
      <c r="AY21" s="425"/>
      <c r="AZ21" s="1340"/>
      <c r="BA21" s="1341"/>
      <c r="BB21" s="1361"/>
      <c r="BC21" s="1341"/>
      <c r="BD21" s="1358"/>
      <c r="BE21" s="1359"/>
      <c r="BF21" s="1359"/>
      <c r="BG21" s="1359"/>
      <c r="BH21" s="1360"/>
    </row>
    <row r="22" spans="2:60" ht="20.25" customHeight="1" x14ac:dyDescent="0.4">
      <c r="B22" s="428">
        <v>1</v>
      </c>
      <c r="C22" s="1301"/>
      <c r="D22" s="1302"/>
      <c r="E22" s="1303"/>
      <c r="F22" s="429">
        <f>C21</f>
        <v>0</v>
      </c>
      <c r="G22" s="430"/>
      <c r="H22" s="1308"/>
      <c r="I22" s="1313"/>
      <c r="J22" s="1314"/>
      <c r="K22" s="1314"/>
      <c r="L22" s="1315"/>
      <c r="M22" s="1322"/>
      <c r="N22" s="1323"/>
      <c r="O22" s="1324"/>
      <c r="P22" s="431" t="s">
        <v>835</v>
      </c>
      <c r="Q22" s="432"/>
      <c r="R22" s="432"/>
      <c r="S22" s="433"/>
      <c r="T22" s="434"/>
      <c r="U22" s="435" t="str">
        <f>IF(U21="","",VLOOKUP(U21,'【標準様式１】シフト記号表（勤務時間帯）'!$D$6:$X$47,21,FALSE))</f>
        <v/>
      </c>
      <c r="V22" s="436" t="str">
        <f>IF(V21="","",VLOOKUP(V21,'【標準様式１】シフト記号表（勤務時間帯）'!$D$6:$X$47,21,FALSE))</f>
        <v/>
      </c>
      <c r="W22" s="436" t="str">
        <f>IF(W21="","",VLOOKUP(W21,'【標準様式１】シフト記号表（勤務時間帯）'!$D$6:$X$47,21,FALSE))</f>
        <v/>
      </c>
      <c r="X22" s="436" t="str">
        <f>IF(X21="","",VLOOKUP(X21,'【標準様式１】シフト記号表（勤務時間帯）'!$D$6:$X$47,21,FALSE))</f>
        <v/>
      </c>
      <c r="Y22" s="436" t="str">
        <f>IF(Y21="","",VLOOKUP(Y21,'【標準様式１】シフト記号表（勤務時間帯）'!$D$6:$X$47,21,FALSE))</f>
        <v/>
      </c>
      <c r="Z22" s="436" t="str">
        <f>IF(Z21="","",VLOOKUP(Z21,'【標準様式１】シフト記号表（勤務時間帯）'!$D$6:$X$47,21,FALSE))</f>
        <v/>
      </c>
      <c r="AA22" s="437" t="str">
        <f>IF(AA21="","",VLOOKUP(AA21,'【標準様式１】シフト記号表（勤務時間帯）'!$D$6:$X$47,21,FALSE))</f>
        <v/>
      </c>
      <c r="AB22" s="435" t="str">
        <f>IF(AB21="","",VLOOKUP(AB21,'【標準様式１】シフト記号表（勤務時間帯）'!$D$6:$X$47,21,FALSE))</f>
        <v/>
      </c>
      <c r="AC22" s="436" t="str">
        <f>IF(AC21="","",VLOOKUP(AC21,'【標準様式１】シフト記号表（勤務時間帯）'!$D$6:$X$47,21,FALSE))</f>
        <v/>
      </c>
      <c r="AD22" s="436" t="str">
        <f>IF(AD21="","",VLOOKUP(AD21,'【標準様式１】シフト記号表（勤務時間帯）'!$D$6:$X$47,21,FALSE))</f>
        <v/>
      </c>
      <c r="AE22" s="436" t="str">
        <f>IF(AE21="","",VLOOKUP(AE21,'【標準様式１】シフト記号表（勤務時間帯）'!$D$6:$X$47,21,FALSE))</f>
        <v/>
      </c>
      <c r="AF22" s="436" t="str">
        <f>IF(AF21="","",VLOOKUP(AF21,'【標準様式１】シフト記号表（勤務時間帯）'!$D$6:$X$47,21,FALSE))</f>
        <v/>
      </c>
      <c r="AG22" s="436" t="str">
        <f>IF(AG21="","",VLOOKUP(AG21,'【標準様式１】シフト記号表（勤務時間帯）'!$D$6:$X$47,21,FALSE))</f>
        <v/>
      </c>
      <c r="AH22" s="437" t="str">
        <f>IF(AH21="","",VLOOKUP(AH21,'【標準様式１】シフト記号表（勤務時間帯）'!$D$6:$X$47,21,FALSE))</f>
        <v/>
      </c>
      <c r="AI22" s="435" t="str">
        <f>IF(AI21="","",VLOOKUP(AI21,'【標準様式１】シフト記号表（勤務時間帯）'!$D$6:$X$47,21,FALSE))</f>
        <v/>
      </c>
      <c r="AJ22" s="436" t="str">
        <f>IF(AJ21="","",VLOOKUP(AJ21,'【標準様式１】シフト記号表（勤務時間帯）'!$D$6:$X$47,21,FALSE))</f>
        <v/>
      </c>
      <c r="AK22" s="436" t="str">
        <f>IF(AK21="","",VLOOKUP(AK21,'【標準様式１】シフト記号表（勤務時間帯）'!$D$6:$X$47,21,FALSE))</f>
        <v/>
      </c>
      <c r="AL22" s="436" t="str">
        <f>IF(AL21="","",VLOOKUP(AL21,'【標準様式１】シフト記号表（勤務時間帯）'!$D$6:$X$47,21,FALSE))</f>
        <v/>
      </c>
      <c r="AM22" s="436" t="str">
        <f>IF(AM21="","",VLOOKUP(AM21,'【標準様式１】シフト記号表（勤務時間帯）'!$D$6:$X$47,21,FALSE))</f>
        <v/>
      </c>
      <c r="AN22" s="436" t="str">
        <f>IF(AN21="","",VLOOKUP(AN21,'【標準様式１】シフト記号表（勤務時間帯）'!$D$6:$X$47,21,FALSE))</f>
        <v/>
      </c>
      <c r="AO22" s="437" t="str">
        <f>IF(AO21="","",VLOOKUP(AO21,'【標準様式１】シフト記号表（勤務時間帯）'!$D$6:$X$47,21,FALSE))</f>
        <v/>
      </c>
      <c r="AP22" s="435" t="str">
        <f>IF(AP21="","",VLOOKUP(AP21,'【標準様式１】シフト記号表（勤務時間帯）'!$D$6:$X$47,21,FALSE))</f>
        <v/>
      </c>
      <c r="AQ22" s="436" t="str">
        <f>IF(AQ21="","",VLOOKUP(AQ21,'【標準様式１】シフト記号表（勤務時間帯）'!$D$6:$X$47,21,FALSE))</f>
        <v/>
      </c>
      <c r="AR22" s="436" t="str">
        <f>IF(AR21="","",VLOOKUP(AR21,'【標準様式１】シフト記号表（勤務時間帯）'!$D$6:$X$47,21,FALSE))</f>
        <v/>
      </c>
      <c r="AS22" s="436" t="str">
        <f>IF(AS21="","",VLOOKUP(AS21,'【標準様式１】シフト記号表（勤務時間帯）'!$D$6:$X$47,21,FALSE))</f>
        <v/>
      </c>
      <c r="AT22" s="436" t="str">
        <f>IF(AT21="","",VLOOKUP(AT21,'【標準様式１】シフト記号表（勤務時間帯）'!$D$6:$X$47,21,FALSE))</f>
        <v/>
      </c>
      <c r="AU22" s="436" t="str">
        <f>IF(AU21="","",VLOOKUP(AU21,'【標準様式１】シフト記号表（勤務時間帯）'!$D$6:$X$47,21,FALSE))</f>
        <v/>
      </c>
      <c r="AV22" s="437" t="str">
        <f>IF(AV21="","",VLOOKUP(AV21,'【標準様式１】シフト記号表（勤務時間帯）'!$D$6:$X$47,21,FALSE))</f>
        <v/>
      </c>
      <c r="AW22" s="435" t="str">
        <f>IF(AW21="","",VLOOKUP(AW21,'【標準様式１】シフト記号表（勤務時間帯）'!$D$6:$X$47,21,FALSE))</f>
        <v/>
      </c>
      <c r="AX22" s="436" t="str">
        <f>IF(AX21="","",VLOOKUP(AX21,'【標準様式１】シフト記号表（勤務時間帯）'!$D$6:$X$47,21,FALSE))</f>
        <v/>
      </c>
      <c r="AY22" s="436" t="str">
        <f>IF(AY21="","",VLOOKUP(AY21,'【標準様式１】シフト記号表（勤務時間帯）'!$D$6:$X$47,21,FALSE))</f>
        <v/>
      </c>
      <c r="AZ22" s="1352">
        <f>IF($BC$3="４週",SUM(U22:AV22),IF($BC$3="暦月",SUM(U22:AY22),""))</f>
        <v>0</v>
      </c>
      <c r="BA22" s="1353"/>
      <c r="BB22" s="1354">
        <f>IF($BC$3="４週",AZ22/4,IF($BC$3="暦月",(AZ22/($BC$8/7)),""))</f>
        <v>0</v>
      </c>
      <c r="BC22" s="1353"/>
      <c r="BD22" s="1346"/>
      <c r="BE22" s="1347"/>
      <c r="BF22" s="1347"/>
      <c r="BG22" s="1347"/>
      <c r="BH22" s="1348"/>
    </row>
    <row r="23" spans="2:60" ht="20.25" customHeight="1" x14ac:dyDescent="0.4">
      <c r="B23" s="438"/>
      <c r="C23" s="1304"/>
      <c r="D23" s="1305"/>
      <c r="E23" s="1306"/>
      <c r="F23" s="439"/>
      <c r="G23" s="440">
        <f>C21</f>
        <v>0</v>
      </c>
      <c r="H23" s="1309"/>
      <c r="I23" s="1316"/>
      <c r="J23" s="1317"/>
      <c r="K23" s="1317"/>
      <c r="L23" s="1318"/>
      <c r="M23" s="1325"/>
      <c r="N23" s="1326"/>
      <c r="O23" s="1327"/>
      <c r="P23" s="441" t="s">
        <v>836</v>
      </c>
      <c r="Q23" s="211"/>
      <c r="R23" s="211"/>
      <c r="S23" s="442"/>
      <c r="T23" s="443"/>
      <c r="U23" s="444" t="str">
        <f>IF(U21="","",VLOOKUP(U21,'【標準様式１】シフト記号表（勤務時間帯）'!$D$6:$Z$47,23,FALSE))</f>
        <v/>
      </c>
      <c r="V23" s="445" t="str">
        <f>IF(V21="","",VLOOKUP(V21,'【標準様式１】シフト記号表（勤務時間帯）'!$D$6:$Z$47,23,FALSE))</f>
        <v/>
      </c>
      <c r="W23" s="445" t="str">
        <f>IF(W21="","",VLOOKUP(W21,'【標準様式１】シフト記号表（勤務時間帯）'!$D$6:$Z$47,23,FALSE))</f>
        <v/>
      </c>
      <c r="X23" s="445" t="str">
        <f>IF(X21="","",VLOOKUP(X21,'【標準様式１】シフト記号表（勤務時間帯）'!$D$6:$Z$47,23,FALSE))</f>
        <v/>
      </c>
      <c r="Y23" s="445" t="str">
        <f>IF(Y21="","",VLOOKUP(Y21,'【標準様式１】シフト記号表（勤務時間帯）'!$D$6:$Z$47,23,FALSE))</f>
        <v/>
      </c>
      <c r="Z23" s="445" t="str">
        <f>IF(Z21="","",VLOOKUP(Z21,'【標準様式１】シフト記号表（勤務時間帯）'!$D$6:$Z$47,23,FALSE))</f>
        <v/>
      </c>
      <c r="AA23" s="446" t="str">
        <f>IF(AA21="","",VLOOKUP(AA21,'【標準様式１】シフト記号表（勤務時間帯）'!$D$6:$Z$47,23,FALSE))</f>
        <v/>
      </c>
      <c r="AB23" s="444" t="str">
        <f>IF(AB21="","",VLOOKUP(AB21,'【標準様式１】シフト記号表（勤務時間帯）'!$D$6:$Z$47,23,FALSE))</f>
        <v/>
      </c>
      <c r="AC23" s="445" t="str">
        <f>IF(AC21="","",VLOOKUP(AC21,'【標準様式１】シフト記号表（勤務時間帯）'!$D$6:$Z$47,23,FALSE))</f>
        <v/>
      </c>
      <c r="AD23" s="445" t="str">
        <f>IF(AD21="","",VLOOKUP(AD21,'【標準様式１】シフト記号表（勤務時間帯）'!$D$6:$Z$47,23,FALSE))</f>
        <v/>
      </c>
      <c r="AE23" s="445" t="str">
        <f>IF(AE21="","",VLOOKUP(AE21,'【標準様式１】シフト記号表（勤務時間帯）'!$D$6:$Z$47,23,FALSE))</f>
        <v/>
      </c>
      <c r="AF23" s="445" t="str">
        <f>IF(AF21="","",VLOOKUP(AF21,'【標準様式１】シフト記号表（勤務時間帯）'!$D$6:$Z$47,23,FALSE))</f>
        <v/>
      </c>
      <c r="AG23" s="445" t="str">
        <f>IF(AG21="","",VLOOKUP(AG21,'【標準様式１】シフト記号表（勤務時間帯）'!$D$6:$Z$47,23,FALSE))</f>
        <v/>
      </c>
      <c r="AH23" s="446" t="str">
        <f>IF(AH21="","",VLOOKUP(AH21,'【標準様式１】シフト記号表（勤務時間帯）'!$D$6:$Z$47,23,FALSE))</f>
        <v/>
      </c>
      <c r="AI23" s="444" t="str">
        <f>IF(AI21="","",VLOOKUP(AI21,'【標準様式１】シフト記号表（勤務時間帯）'!$D$6:$Z$47,23,FALSE))</f>
        <v/>
      </c>
      <c r="AJ23" s="445" t="str">
        <f>IF(AJ21="","",VLOOKUP(AJ21,'【標準様式１】シフト記号表（勤務時間帯）'!$D$6:$Z$47,23,FALSE))</f>
        <v/>
      </c>
      <c r="AK23" s="445" t="str">
        <f>IF(AK21="","",VLOOKUP(AK21,'【標準様式１】シフト記号表（勤務時間帯）'!$D$6:$Z$47,23,FALSE))</f>
        <v/>
      </c>
      <c r="AL23" s="445" t="str">
        <f>IF(AL21="","",VLOOKUP(AL21,'【標準様式１】シフト記号表（勤務時間帯）'!$D$6:$Z$47,23,FALSE))</f>
        <v/>
      </c>
      <c r="AM23" s="445" t="str">
        <f>IF(AM21="","",VLOOKUP(AM21,'【標準様式１】シフト記号表（勤務時間帯）'!$D$6:$Z$47,23,FALSE))</f>
        <v/>
      </c>
      <c r="AN23" s="445" t="str">
        <f>IF(AN21="","",VLOOKUP(AN21,'【標準様式１】シフト記号表（勤務時間帯）'!$D$6:$Z$47,23,FALSE))</f>
        <v/>
      </c>
      <c r="AO23" s="446" t="str">
        <f>IF(AO21="","",VLOOKUP(AO21,'【標準様式１】シフト記号表（勤務時間帯）'!$D$6:$Z$47,23,FALSE))</f>
        <v/>
      </c>
      <c r="AP23" s="444" t="str">
        <f>IF(AP21="","",VLOOKUP(AP21,'【標準様式１】シフト記号表（勤務時間帯）'!$D$6:$Z$47,23,FALSE))</f>
        <v/>
      </c>
      <c r="AQ23" s="445" t="str">
        <f>IF(AQ21="","",VLOOKUP(AQ21,'【標準様式１】シフト記号表（勤務時間帯）'!$D$6:$Z$47,23,FALSE))</f>
        <v/>
      </c>
      <c r="AR23" s="445" t="str">
        <f>IF(AR21="","",VLOOKUP(AR21,'【標準様式１】シフト記号表（勤務時間帯）'!$D$6:$Z$47,23,FALSE))</f>
        <v/>
      </c>
      <c r="AS23" s="445" t="str">
        <f>IF(AS21="","",VLOOKUP(AS21,'【標準様式１】シフト記号表（勤務時間帯）'!$D$6:$Z$47,23,FALSE))</f>
        <v/>
      </c>
      <c r="AT23" s="445" t="str">
        <f>IF(AT21="","",VLOOKUP(AT21,'【標準様式１】シフト記号表（勤務時間帯）'!$D$6:$Z$47,23,FALSE))</f>
        <v/>
      </c>
      <c r="AU23" s="445" t="str">
        <f>IF(AU21="","",VLOOKUP(AU21,'【標準様式１】シフト記号表（勤務時間帯）'!$D$6:$Z$47,23,FALSE))</f>
        <v/>
      </c>
      <c r="AV23" s="446" t="str">
        <f>IF(AV21="","",VLOOKUP(AV21,'【標準様式１】シフト記号表（勤務時間帯）'!$D$6:$Z$47,23,FALSE))</f>
        <v/>
      </c>
      <c r="AW23" s="444" t="str">
        <f>IF(AW21="","",VLOOKUP(AW21,'【標準様式１】シフト記号表（勤務時間帯）'!$D$6:$Z$47,23,FALSE))</f>
        <v/>
      </c>
      <c r="AX23" s="445" t="str">
        <f>IF(AX21="","",VLOOKUP(AX21,'【標準様式１】シフト記号表（勤務時間帯）'!$D$6:$Z$47,23,FALSE))</f>
        <v/>
      </c>
      <c r="AY23" s="445" t="str">
        <f>IF(AY21="","",VLOOKUP(AY21,'【標準様式１】シフト記号表（勤務時間帯）'!$D$6:$Z$47,23,FALSE))</f>
        <v/>
      </c>
      <c r="AZ23" s="1355">
        <f>IF($BC$3="４週",SUM(U23:AV23),IF($BC$3="暦月",SUM(U23:AY23),""))</f>
        <v>0</v>
      </c>
      <c r="BA23" s="1356"/>
      <c r="BB23" s="1357">
        <f>IF($BC$3="４週",AZ23/4,IF($BC$3="暦月",(AZ23/($BC$8/7)),""))</f>
        <v>0</v>
      </c>
      <c r="BC23" s="1356"/>
      <c r="BD23" s="1349"/>
      <c r="BE23" s="1350"/>
      <c r="BF23" s="1350"/>
      <c r="BG23" s="1350"/>
      <c r="BH23" s="1351"/>
    </row>
    <row r="24" spans="2:60" ht="20.25" customHeight="1" x14ac:dyDescent="0.4">
      <c r="B24" s="447"/>
      <c r="C24" s="1298"/>
      <c r="D24" s="1299"/>
      <c r="E24" s="1300"/>
      <c r="F24" s="448"/>
      <c r="G24" s="449"/>
      <c r="H24" s="1307"/>
      <c r="I24" s="1310"/>
      <c r="J24" s="1311"/>
      <c r="K24" s="1311"/>
      <c r="L24" s="1312"/>
      <c r="M24" s="1319"/>
      <c r="N24" s="1320"/>
      <c r="O24" s="1321"/>
      <c r="P24" s="269" t="s">
        <v>833</v>
      </c>
      <c r="Q24" s="176"/>
      <c r="R24" s="176"/>
      <c r="S24" s="450"/>
      <c r="T24" s="451"/>
      <c r="U24" s="452"/>
      <c r="V24" s="453"/>
      <c r="W24" s="453"/>
      <c r="X24" s="453"/>
      <c r="Y24" s="453"/>
      <c r="Z24" s="453"/>
      <c r="AA24" s="454"/>
      <c r="AB24" s="452"/>
      <c r="AC24" s="453"/>
      <c r="AD24" s="453"/>
      <c r="AE24" s="453"/>
      <c r="AF24" s="453"/>
      <c r="AG24" s="453"/>
      <c r="AH24" s="454"/>
      <c r="AI24" s="452"/>
      <c r="AJ24" s="453"/>
      <c r="AK24" s="453"/>
      <c r="AL24" s="453"/>
      <c r="AM24" s="453"/>
      <c r="AN24" s="453"/>
      <c r="AO24" s="454"/>
      <c r="AP24" s="452"/>
      <c r="AQ24" s="453"/>
      <c r="AR24" s="453"/>
      <c r="AS24" s="453"/>
      <c r="AT24" s="453"/>
      <c r="AU24" s="453"/>
      <c r="AV24" s="454"/>
      <c r="AW24" s="452"/>
      <c r="AX24" s="453"/>
      <c r="AY24" s="453"/>
      <c r="AZ24" s="1328"/>
      <c r="BA24" s="1329"/>
      <c r="BB24" s="1342"/>
      <c r="BC24" s="1329"/>
      <c r="BD24" s="1343"/>
      <c r="BE24" s="1344"/>
      <c r="BF24" s="1344"/>
      <c r="BG24" s="1344"/>
      <c r="BH24" s="1345"/>
    </row>
    <row r="25" spans="2:60" ht="20.25" customHeight="1" x14ac:dyDescent="0.4">
      <c r="B25" s="428">
        <f>B22+1</f>
        <v>2</v>
      </c>
      <c r="C25" s="1301"/>
      <c r="D25" s="1302"/>
      <c r="E25" s="1303"/>
      <c r="F25" s="429">
        <f>C24</f>
        <v>0</v>
      </c>
      <c r="G25" s="430"/>
      <c r="H25" s="1308"/>
      <c r="I25" s="1313"/>
      <c r="J25" s="1314"/>
      <c r="K25" s="1314"/>
      <c r="L25" s="1315"/>
      <c r="M25" s="1322"/>
      <c r="N25" s="1323"/>
      <c r="O25" s="1324"/>
      <c r="P25" s="431" t="s">
        <v>835</v>
      </c>
      <c r="Q25" s="432"/>
      <c r="R25" s="432"/>
      <c r="S25" s="433"/>
      <c r="T25" s="434"/>
      <c r="U25" s="435" t="str">
        <f>IF(U24="","",VLOOKUP(U24,'【標準様式１】シフト記号表（勤務時間帯）'!$D$6:$X$47,21,FALSE))</f>
        <v/>
      </c>
      <c r="V25" s="436" t="str">
        <f>IF(V24="","",VLOOKUP(V24,'【標準様式１】シフト記号表（勤務時間帯）'!$D$6:$X$47,21,FALSE))</f>
        <v/>
      </c>
      <c r="W25" s="436" t="str">
        <f>IF(W24="","",VLOOKUP(W24,'【標準様式１】シフト記号表（勤務時間帯）'!$D$6:$X$47,21,FALSE))</f>
        <v/>
      </c>
      <c r="X25" s="436" t="str">
        <f>IF(X24="","",VLOOKUP(X24,'【標準様式１】シフト記号表（勤務時間帯）'!$D$6:$X$47,21,FALSE))</f>
        <v/>
      </c>
      <c r="Y25" s="436" t="str">
        <f>IF(Y24="","",VLOOKUP(Y24,'【標準様式１】シフト記号表（勤務時間帯）'!$D$6:$X$47,21,FALSE))</f>
        <v/>
      </c>
      <c r="Z25" s="436" t="str">
        <f>IF(Z24="","",VLOOKUP(Z24,'【標準様式１】シフト記号表（勤務時間帯）'!$D$6:$X$47,21,FALSE))</f>
        <v/>
      </c>
      <c r="AA25" s="437" t="str">
        <f>IF(AA24="","",VLOOKUP(AA24,'【標準様式１】シフト記号表（勤務時間帯）'!$D$6:$X$47,21,FALSE))</f>
        <v/>
      </c>
      <c r="AB25" s="435" t="str">
        <f>IF(AB24="","",VLOOKUP(AB24,'【標準様式１】シフト記号表（勤務時間帯）'!$D$6:$X$47,21,FALSE))</f>
        <v/>
      </c>
      <c r="AC25" s="436" t="str">
        <f>IF(AC24="","",VLOOKUP(AC24,'【標準様式１】シフト記号表（勤務時間帯）'!$D$6:$X$47,21,FALSE))</f>
        <v/>
      </c>
      <c r="AD25" s="436" t="str">
        <f>IF(AD24="","",VLOOKUP(AD24,'【標準様式１】シフト記号表（勤務時間帯）'!$D$6:$X$47,21,FALSE))</f>
        <v/>
      </c>
      <c r="AE25" s="436" t="str">
        <f>IF(AE24="","",VLOOKUP(AE24,'【標準様式１】シフト記号表（勤務時間帯）'!$D$6:$X$47,21,FALSE))</f>
        <v/>
      </c>
      <c r="AF25" s="436" t="str">
        <f>IF(AF24="","",VLOOKUP(AF24,'【標準様式１】シフト記号表（勤務時間帯）'!$D$6:$X$47,21,FALSE))</f>
        <v/>
      </c>
      <c r="AG25" s="436" t="str">
        <f>IF(AG24="","",VLOOKUP(AG24,'【標準様式１】シフト記号表（勤務時間帯）'!$D$6:$X$47,21,FALSE))</f>
        <v/>
      </c>
      <c r="AH25" s="437" t="str">
        <f>IF(AH24="","",VLOOKUP(AH24,'【標準様式１】シフト記号表（勤務時間帯）'!$D$6:$X$47,21,FALSE))</f>
        <v/>
      </c>
      <c r="AI25" s="435" t="str">
        <f>IF(AI24="","",VLOOKUP(AI24,'【標準様式１】シフト記号表（勤務時間帯）'!$D$6:$X$47,21,FALSE))</f>
        <v/>
      </c>
      <c r="AJ25" s="436" t="str">
        <f>IF(AJ24="","",VLOOKUP(AJ24,'【標準様式１】シフト記号表（勤務時間帯）'!$D$6:$X$47,21,FALSE))</f>
        <v/>
      </c>
      <c r="AK25" s="436" t="str">
        <f>IF(AK24="","",VLOOKUP(AK24,'【標準様式１】シフト記号表（勤務時間帯）'!$D$6:$X$47,21,FALSE))</f>
        <v/>
      </c>
      <c r="AL25" s="436" t="str">
        <f>IF(AL24="","",VLOOKUP(AL24,'【標準様式１】シフト記号表（勤務時間帯）'!$D$6:$X$47,21,FALSE))</f>
        <v/>
      </c>
      <c r="AM25" s="436" t="str">
        <f>IF(AM24="","",VLOOKUP(AM24,'【標準様式１】シフト記号表（勤務時間帯）'!$D$6:$X$47,21,FALSE))</f>
        <v/>
      </c>
      <c r="AN25" s="436" t="str">
        <f>IF(AN24="","",VLOOKUP(AN24,'【標準様式１】シフト記号表（勤務時間帯）'!$D$6:$X$47,21,FALSE))</f>
        <v/>
      </c>
      <c r="AO25" s="437" t="str">
        <f>IF(AO24="","",VLOOKUP(AO24,'【標準様式１】シフト記号表（勤務時間帯）'!$D$6:$X$47,21,FALSE))</f>
        <v/>
      </c>
      <c r="AP25" s="435" t="str">
        <f>IF(AP24="","",VLOOKUP(AP24,'【標準様式１】シフト記号表（勤務時間帯）'!$D$6:$X$47,21,FALSE))</f>
        <v/>
      </c>
      <c r="AQ25" s="436" t="str">
        <f>IF(AQ24="","",VLOOKUP(AQ24,'【標準様式１】シフト記号表（勤務時間帯）'!$D$6:$X$47,21,FALSE))</f>
        <v/>
      </c>
      <c r="AR25" s="436" t="str">
        <f>IF(AR24="","",VLOOKUP(AR24,'【標準様式１】シフト記号表（勤務時間帯）'!$D$6:$X$47,21,FALSE))</f>
        <v/>
      </c>
      <c r="AS25" s="436" t="str">
        <f>IF(AS24="","",VLOOKUP(AS24,'【標準様式１】シフト記号表（勤務時間帯）'!$D$6:$X$47,21,FALSE))</f>
        <v/>
      </c>
      <c r="AT25" s="436" t="str">
        <f>IF(AT24="","",VLOOKUP(AT24,'【標準様式１】シフト記号表（勤務時間帯）'!$D$6:$X$47,21,FALSE))</f>
        <v/>
      </c>
      <c r="AU25" s="436" t="str">
        <f>IF(AU24="","",VLOOKUP(AU24,'【標準様式１】シフト記号表（勤務時間帯）'!$D$6:$X$47,21,FALSE))</f>
        <v/>
      </c>
      <c r="AV25" s="437" t="str">
        <f>IF(AV24="","",VLOOKUP(AV24,'【標準様式１】シフト記号表（勤務時間帯）'!$D$6:$X$47,21,FALSE))</f>
        <v/>
      </c>
      <c r="AW25" s="435" t="str">
        <f>IF(AW24="","",VLOOKUP(AW24,'【標準様式１】シフト記号表（勤務時間帯）'!$D$6:$X$47,21,FALSE))</f>
        <v/>
      </c>
      <c r="AX25" s="436" t="str">
        <f>IF(AX24="","",VLOOKUP(AX24,'【標準様式１】シフト記号表（勤務時間帯）'!$D$6:$X$47,21,FALSE))</f>
        <v/>
      </c>
      <c r="AY25" s="436" t="str">
        <f>IF(AY24="","",VLOOKUP(AY24,'【標準様式１】シフト記号表（勤務時間帯）'!$D$6:$X$47,21,FALSE))</f>
        <v/>
      </c>
      <c r="AZ25" s="1352">
        <f>IF($BC$3="４週",SUM(U25:AV25),IF($BC$3="暦月",SUM(U25:AY25),""))</f>
        <v>0</v>
      </c>
      <c r="BA25" s="1353"/>
      <c r="BB25" s="1354">
        <f>IF($BC$3="４週",AZ25/4,IF($BC$3="暦月",(AZ25/($BC$8/7)),""))</f>
        <v>0</v>
      </c>
      <c r="BC25" s="1353"/>
      <c r="BD25" s="1346"/>
      <c r="BE25" s="1347"/>
      <c r="BF25" s="1347"/>
      <c r="BG25" s="1347"/>
      <c r="BH25" s="1348"/>
    </row>
    <row r="26" spans="2:60" ht="20.25" customHeight="1" x14ac:dyDescent="0.4">
      <c r="B26" s="438"/>
      <c r="C26" s="1304"/>
      <c r="D26" s="1305"/>
      <c r="E26" s="1306"/>
      <c r="F26" s="439"/>
      <c r="G26" s="440">
        <f>C24</f>
        <v>0</v>
      </c>
      <c r="H26" s="1309"/>
      <c r="I26" s="1316"/>
      <c r="J26" s="1317"/>
      <c r="K26" s="1317"/>
      <c r="L26" s="1318"/>
      <c r="M26" s="1325"/>
      <c r="N26" s="1326"/>
      <c r="O26" s="1327"/>
      <c r="P26" s="441" t="s">
        <v>836</v>
      </c>
      <c r="Q26" s="211"/>
      <c r="R26" s="211"/>
      <c r="S26" s="442"/>
      <c r="T26" s="443"/>
      <c r="U26" s="444" t="str">
        <f>IF(U24="","",VLOOKUP(U24,'【標準様式１】シフト記号表（勤務時間帯）'!$D$6:$Z$47,23,FALSE))</f>
        <v/>
      </c>
      <c r="V26" s="445" t="str">
        <f>IF(V24="","",VLOOKUP(V24,'【標準様式１】シフト記号表（勤務時間帯）'!$D$6:$Z$47,23,FALSE))</f>
        <v/>
      </c>
      <c r="W26" s="445" t="str">
        <f>IF(W24="","",VLOOKUP(W24,'【標準様式１】シフト記号表（勤務時間帯）'!$D$6:$Z$47,23,FALSE))</f>
        <v/>
      </c>
      <c r="X26" s="445" t="str">
        <f>IF(X24="","",VLOOKUP(X24,'【標準様式１】シフト記号表（勤務時間帯）'!$D$6:$Z$47,23,FALSE))</f>
        <v/>
      </c>
      <c r="Y26" s="445" t="str">
        <f>IF(Y24="","",VLOOKUP(Y24,'【標準様式１】シフト記号表（勤務時間帯）'!$D$6:$Z$47,23,FALSE))</f>
        <v/>
      </c>
      <c r="Z26" s="445" t="str">
        <f>IF(Z24="","",VLOOKUP(Z24,'【標準様式１】シフト記号表（勤務時間帯）'!$D$6:$Z$47,23,FALSE))</f>
        <v/>
      </c>
      <c r="AA26" s="446" t="str">
        <f>IF(AA24="","",VLOOKUP(AA24,'【標準様式１】シフト記号表（勤務時間帯）'!$D$6:$Z$47,23,FALSE))</f>
        <v/>
      </c>
      <c r="AB26" s="444" t="str">
        <f>IF(AB24="","",VLOOKUP(AB24,'【標準様式１】シフト記号表（勤務時間帯）'!$D$6:$Z$47,23,FALSE))</f>
        <v/>
      </c>
      <c r="AC26" s="445" t="str">
        <f>IF(AC24="","",VLOOKUP(AC24,'【標準様式１】シフト記号表（勤務時間帯）'!$D$6:$Z$47,23,FALSE))</f>
        <v/>
      </c>
      <c r="AD26" s="445" t="str">
        <f>IF(AD24="","",VLOOKUP(AD24,'【標準様式１】シフト記号表（勤務時間帯）'!$D$6:$Z$47,23,FALSE))</f>
        <v/>
      </c>
      <c r="AE26" s="445" t="str">
        <f>IF(AE24="","",VLOOKUP(AE24,'【標準様式１】シフト記号表（勤務時間帯）'!$D$6:$Z$47,23,FALSE))</f>
        <v/>
      </c>
      <c r="AF26" s="445" t="str">
        <f>IF(AF24="","",VLOOKUP(AF24,'【標準様式１】シフト記号表（勤務時間帯）'!$D$6:$Z$47,23,FALSE))</f>
        <v/>
      </c>
      <c r="AG26" s="445" t="str">
        <f>IF(AG24="","",VLOOKUP(AG24,'【標準様式１】シフト記号表（勤務時間帯）'!$D$6:$Z$47,23,FALSE))</f>
        <v/>
      </c>
      <c r="AH26" s="446" t="str">
        <f>IF(AH24="","",VLOOKUP(AH24,'【標準様式１】シフト記号表（勤務時間帯）'!$D$6:$Z$47,23,FALSE))</f>
        <v/>
      </c>
      <c r="AI26" s="444" t="str">
        <f>IF(AI24="","",VLOOKUP(AI24,'【標準様式１】シフト記号表（勤務時間帯）'!$D$6:$Z$47,23,FALSE))</f>
        <v/>
      </c>
      <c r="AJ26" s="445" t="str">
        <f>IF(AJ24="","",VLOOKUP(AJ24,'【標準様式１】シフト記号表（勤務時間帯）'!$D$6:$Z$47,23,FALSE))</f>
        <v/>
      </c>
      <c r="AK26" s="445" t="str">
        <f>IF(AK24="","",VLOOKUP(AK24,'【標準様式１】シフト記号表（勤務時間帯）'!$D$6:$Z$47,23,FALSE))</f>
        <v/>
      </c>
      <c r="AL26" s="445" t="str">
        <f>IF(AL24="","",VLOOKUP(AL24,'【標準様式１】シフト記号表（勤務時間帯）'!$D$6:$Z$47,23,FALSE))</f>
        <v/>
      </c>
      <c r="AM26" s="445" t="str">
        <f>IF(AM24="","",VLOOKUP(AM24,'【標準様式１】シフト記号表（勤務時間帯）'!$D$6:$Z$47,23,FALSE))</f>
        <v/>
      </c>
      <c r="AN26" s="445" t="str">
        <f>IF(AN24="","",VLOOKUP(AN24,'【標準様式１】シフト記号表（勤務時間帯）'!$D$6:$Z$47,23,FALSE))</f>
        <v/>
      </c>
      <c r="AO26" s="446" t="str">
        <f>IF(AO24="","",VLOOKUP(AO24,'【標準様式１】シフト記号表（勤務時間帯）'!$D$6:$Z$47,23,FALSE))</f>
        <v/>
      </c>
      <c r="AP26" s="444" t="str">
        <f>IF(AP24="","",VLOOKUP(AP24,'【標準様式１】シフト記号表（勤務時間帯）'!$D$6:$Z$47,23,FALSE))</f>
        <v/>
      </c>
      <c r="AQ26" s="445" t="str">
        <f>IF(AQ24="","",VLOOKUP(AQ24,'【標準様式１】シフト記号表（勤務時間帯）'!$D$6:$Z$47,23,FALSE))</f>
        <v/>
      </c>
      <c r="AR26" s="445" t="str">
        <f>IF(AR24="","",VLOOKUP(AR24,'【標準様式１】シフト記号表（勤務時間帯）'!$D$6:$Z$47,23,FALSE))</f>
        <v/>
      </c>
      <c r="AS26" s="445" t="str">
        <f>IF(AS24="","",VLOOKUP(AS24,'【標準様式１】シフト記号表（勤務時間帯）'!$D$6:$Z$47,23,FALSE))</f>
        <v/>
      </c>
      <c r="AT26" s="445" t="str">
        <f>IF(AT24="","",VLOOKUP(AT24,'【標準様式１】シフト記号表（勤務時間帯）'!$D$6:$Z$47,23,FALSE))</f>
        <v/>
      </c>
      <c r="AU26" s="445" t="str">
        <f>IF(AU24="","",VLOOKUP(AU24,'【標準様式１】シフト記号表（勤務時間帯）'!$D$6:$Z$47,23,FALSE))</f>
        <v/>
      </c>
      <c r="AV26" s="446" t="str">
        <f>IF(AV24="","",VLOOKUP(AV24,'【標準様式１】シフト記号表（勤務時間帯）'!$D$6:$Z$47,23,FALSE))</f>
        <v/>
      </c>
      <c r="AW26" s="444" t="str">
        <f>IF(AW24="","",VLOOKUP(AW24,'【標準様式１】シフト記号表（勤務時間帯）'!$D$6:$Z$47,23,FALSE))</f>
        <v/>
      </c>
      <c r="AX26" s="445" t="str">
        <f>IF(AX24="","",VLOOKUP(AX24,'【標準様式１】シフト記号表（勤務時間帯）'!$D$6:$Z$47,23,FALSE))</f>
        <v/>
      </c>
      <c r="AY26" s="445" t="str">
        <f>IF(AY24="","",VLOOKUP(AY24,'【標準様式１】シフト記号表（勤務時間帯）'!$D$6:$Z$47,23,FALSE))</f>
        <v/>
      </c>
      <c r="AZ26" s="1355">
        <f>IF($BC$3="４週",SUM(U26:AV26),IF($BC$3="暦月",SUM(U26:AY26),""))</f>
        <v>0</v>
      </c>
      <c r="BA26" s="1356"/>
      <c r="BB26" s="1357">
        <f>IF($BC$3="４週",AZ26/4,IF($BC$3="暦月",(AZ26/($BC$8/7)),""))</f>
        <v>0</v>
      </c>
      <c r="BC26" s="1356"/>
      <c r="BD26" s="1349"/>
      <c r="BE26" s="1350"/>
      <c r="BF26" s="1350"/>
      <c r="BG26" s="1350"/>
      <c r="BH26" s="1351"/>
    </row>
    <row r="27" spans="2:60" ht="20.25" customHeight="1" x14ac:dyDescent="0.4">
      <c r="B27" s="447"/>
      <c r="C27" s="1298"/>
      <c r="D27" s="1299"/>
      <c r="E27" s="1300"/>
      <c r="F27" s="429"/>
      <c r="G27" s="430"/>
      <c r="H27" s="1362"/>
      <c r="I27" s="1310"/>
      <c r="J27" s="1311"/>
      <c r="K27" s="1311"/>
      <c r="L27" s="1312"/>
      <c r="M27" s="1319"/>
      <c r="N27" s="1320"/>
      <c r="O27" s="1321"/>
      <c r="P27" s="269" t="s">
        <v>833</v>
      </c>
      <c r="Q27" s="176"/>
      <c r="R27" s="176"/>
      <c r="S27" s="450"/>
      <c r="T27" s="451"/>
      <c r="U27" s="452"/>
      <c r="V27" s="453"/>
      <c r="W27" s="453"/>
      <c r="X27" s="453"/>
      <c r="Y27" s="453"/>
      <c r="Z27" s="453"/>
      <c r="AA27" s="454"/>
      <c r="AB27" s="452"/>
      <c r="AC27" s="453"/>
      <c r="AD27" s="453"/>
      <c r="AE27" s="453"/>
      <c r="AF27" s="453"/>
      <c r="AG27" s="453"/>
      <c r="AH27" s="454"/>
      <c r="AI27" s="452"/>
      <c r="AJ27" s="453"/>
      <c r="AK27" s="453"/>
      <c r="AL27" s="453"/>
      <c r="AM27" s="453"/>
      <c r="AN27" s="453"/>
      <c r="AO27" s="454"/>
      <c r="AP27" s="452"/>
      <c r="AQ27" s="453"/>
      <c r="AR27" s="453"/>
      <c r="AS27" s="453"/>
      <c r="AT27" s="453"/>
      <c r="AU27" s="453"/>
      <c r="AV27" s="454"/>
      <c r="AW27" s="452"/>
      <c r="AX27" s="453"/>
      <c r="AY27" s="453"/>
      <c r="AZ27" s="1328"/>
      <c r="BA27" s="1329"/>
      <c r="BB27" s="1342"/>
      <c r="BC27" s="1329"/>
      <c r="BD27" s="1343"/>
      <c r="BE27" s="1344"/>
      <c r="BF27" s="1344"/>
      <c r="BG27" s="1344"/>
      <c r="BH27" s="1345"/>
    </row>
    <row r="28" spans="2:60" ht="20.25" customHeight="1" x14ac:dyDescent="0.4">
      <c r="B28" s="428">
        <f>B25+1</f>
        <v>3</v>
      </c>
      <c r="C28" s="1301"/>
      <c r="D28" s="1302"/>
      <c r="E28" s="1303"/>
      <c r="F28" s="429">
        <f>C27</f>
        <v>0</v>
      </c>
      <c r="G28" s="430"/>
      <c r="H28" s="1308"/>
      <c r="I28" s="1313"/>
      <c r="J28" s="1314"/>
      <c r="K28" s="1314"/>
      <c r="L28" s="1315"/>
      <c r="M28" s="1322"/>
      <c r="N28" s="1323"/>
      <c r="O28" s="1324"/>
      <c r="P28" s="431" t="s">
        <v>835</v>
      </c>
      <c r="Q28" s="432"/>
      <c r="R28" s="432"/>
      <c r="S28" s="433"/>
      <c r="T28" s="434"/>
      <c r="U28" s="435" t="str">
        <f>IF(U27="","",VLOOKUP(U27,'【標準様式１】シフト記号表（勤務時間帯）'!$D$6:$X$47,21,FALSE))</f>
        <v/>
      </c>
      <c r="V28" s="436" t="str">
        <f>IF(V27="","",VLOOKUP(V27,'【標準様式１】シフト記号表（勤務時間帯）'!$D$6:$X$47,21,FALSE))</f>
        <v/>
      </c>
      <c r="W28" s="436" t="str">
        <f>IF(W27="","",VLOOKUP(W27,'【標準様式１】シフト記号表（勤務時間帯）'!$D$6:$X$47,21,FALSE))</f>
        <v/>
      </c>
      <c r="X28" s="436" t="str">
        <f>IF(X27="","",VLOOKUP(X27,'【標準様式１】シフト記号表（勤務時間帯）'!$D$6:$X$47,21,FALSE))</f>
        <v/>
      </c>
      <c r="Y28" s="436" t="str">
        <f>IF(Y27="","",VLOOKUP(Y27,'【標準様式１】シフト記号表（勤務時間帯）'!$D$6:$X$47,21,FALSE))</f>
        <v/>
      </c>
      <c r="Z28" s="436" t="str">
        <f>IF(Z27="","",VLOOKUP(Z27,'【標準様式１】シフト記号表（勤務時間帯）'!$D$6:$X$47,21,FALSE))</f>
        <v/>
      </c>
      <c r="AA28" s="437" t="str">
        <f>IF(AA27="","",VLOOKUP(AA27,'【標準様式１】シフト記号表（勤務時間帯）'!$D$6:$X$47,21,FALSE))</f>
        <v/>
      </c>
      <c r="AB28" s="435" t="str">
        <f>IF(AB27="","",VLOOKUP(AB27,'【標準様式１】シフト記号表（勤務時間帯）'!$D$6:$X$47,21,FALSE))</f>
        <v/>
      </c>
      <c r="AC28" s="436" t="str">
        <f>IF(AC27="","",VLOOKUP(AC27,'【標準様式１】シフト記号表（勤務時間帯）'!$D$6:$X$47,21,FALSE))</f>
        <v/>
      </c>
      <c r="AD28" s="436" t="str">
        <f>IF(AD27="","",VLOOKUP(AD27,'【標準様式１】シフト記号表（勤務時間帯）'!$D$6:$X$47,21,FALSE))</f>
        <v/>
      </c>
      <c r="AE28" s="436" t="str">
        <f>IF(AE27="","",VLOOKUP(AE27,'【標準様式１】シフト記号表（勤務時間帯）'!$D$6:$X$47,21,FALSE))</f>
        <v/>
      </c>
      <c r="AF28" s="436" t="str">
        <f>IF(AF27="","",VLOOKUP(AF27,'【標準様式１】シフト記号表（勤務時間帯）'!$D$6:$X$47,21,FALSE))</f>
        <v/>
      </c>
      <c r="AG28" s="436" t="str">
        <f>IF(AG27="","",VLOOKUP(AG27,'【標準様式１】シフト記号表（勤務時間帯）'!$D$6:$X$47,21,FALSE))</f>
        <v/>
      </c>
      <c r="AH28" s="437" t="str">
        <f>IF(AH27="","",VLOOKUP(AH27,'【標準様式１】シフト記号表（勤務時間帯）'!$D$6:$X$47,21,FALSE))</f>
        <v/>
      </c>
      <c r="AI28" s="435" t="str">
        <f>IF(AI27="","",VLOOKUP(AI27,'【標準様式１】シフト記号表（勤務時間帯）'!$D$6:$X$47,21,FALSE))</f>
        <v/>
      </c>
      <c r="AJ28" s="436" t="str">
        <f>IF(AJ27="","",VLOOKUP(AJ27,'【標準様式１】シフト記号表（勤務時間帯）'!$D$6:$X$47,21,FALSE))</f>
        <v/>
      </c>
      <c r="AK28" s="436" t="str">
        <f>IF(AK27="","",VLOOKUP(AK27,'【標準様式１】シフト記号表（勤務時間帯）'!$D$6:$X$47,21,FALSE))</f>
        <v/>
      </c>
      <c r="AL28" s="436" t="str">
        <f>IF(AL27="","",VLOOKUP(AL27,'【標準様式１】シフト記号表（勤務時間帯）'!$D$6:$X$47,21,FALSE))</f>
        <v/>
      </c>
      <c r="AM28" s="436" t="str">
        <f>IF(AM27="","",VLOOKUP(AM27,'【標準様式１】シフト記号表（勤務時間帯）'!$D$6:$X$47,21,FALSE))</f>
        <v/>
      </c>
      <c r="AN28" s="436" t="str">
        <f>IF(AN27="","",VLOOKUP(AN27,'【標準様式１】シフト記号表（勤務時間帯）'!$D$6:$X$47,21,FALSE))</f>
        <v/>
      </c>
      <c r="AO28" s="437" t="str">
        <f>IF(AO27="","",VLOOKUP(AO27,'【標準様式１】シフト記号表（勤務時間帯）'!$D$6:$X$47,21,FALSE))</f>
        <v/>
      </c>
      <c r="AP28" s="435" t="str">
        <f>IF(AP27="","",VLOOKUP(AP27,'【標準様式１】シフト記号表（勤務時間帯）'!$D$6:$X$47,21,FALSE))</f>
        <v/>
      </c>
      <c r="AQ28" s="436" t="str">
        <f>IF(AQ27="","",VLOOKUP(AQ27,'【標準様式１】シフト記号表（勤務時間帯）'!$D$6:$X$47,21,FALSE))</f>
        <v/>
      </c>
      <c r="AR28" s="436" t="str">
        <f>IF(AR27="","",VLOOKUP(AR27,'【標準様式１】シフト記号表（勤務時間帯）'!$D$6:$X$47,21,FALSE))</f>
        <v/>
      </c>
      <c r="AS28" s="436" t="str">
        <f>IF(AS27="","",VLOOKUP(AS27,'【標準様式１】シフト記号表（勤務時間帯）'!$D$6:$X$47,21,FALSE))</f>
        <v/>
      </c>
      <c r="AT28" s="436" t="str">
        <f>IF(AT27="","",VLOOKUP(AT27,'【標準様式１】シフト記号表（勤務時間帯）'!$D$6:$X$47,21,FALSE))</f>
        <v/>
      </c>
      <c r="AU28" s="436" t="str">
        <f>IF(AU27="","",VLOOKUP(AU27,'【標準様式１】シフト記号表（勤務時間帯）'!$D$6:$X$47,21,FALSE))</f>
        <v/>
      </c>
      <c r="AV28" s="437" t="str">
        <f>IF(AV27="","",VLOOKUP(AV27,'【標準様式１】シフト記号表（勤務時間帯）'!$D$6:$X$47,21,FALSE))</f>
        <v/>
      </c>
      <c r="AW28" s="435" t="str">
        <f>IF(AW27="","",VLOOKUP(AW27,'【標準様式１】シフト記号表（勤務時間帯）'!$D$6:$X$47,21,FALSE))</f>
        <v/>
      </c>
      <c r="AX28" s="436" t="str">
        <f>IF(AX27="","",VLOOKUP(AX27,'【標準様式１】シフト記号表（勤務時間帯）'!$D$6:$X$47,21,FALSE))</f>
        <v/>
      </c>
      <c r="AY28" s="436" t="str">
        <f>IF(AY27="","",VLOOKUP(AY27,'【標準様式１】シフト記号表（勤務時間帯）'!$D$6:$X$47,21,FALSE))</f>
        <v/>
      </c>
      <c r="AZ28" s="1352">
        <f>IF($BC$3="４週",SUM(U28:AV28),IF($BC$3="暦月",SUM(U28:AY28),""))</f>
        <v>0</v>
      </c>
      <c r="BA28" s="1353"/>
      <c r="BB28" s="1354">
        <f>IF($BC$3="４週",AZ28/4,IF($BC$3="暦月",(AZ28/($BC$8/7)),""))</f>
        <v>0</v>
      </c>
      <c r="BC28" s="1353"/>
      <c r="BD28" s="1346"/>
      <c r="BE28" s="1347"/>
      <c r="BF28" s="1347"/>
      <c r="BG28" s="1347"/>
      <c r="BH28" s="1348"/>
    </row>
    <row r="29" spans="2:60" ht="20.25" customHeight="1" x14ac:dyDescent="0.4">
      <c r="B29" s="438"/>
      <c r="C29" s="1304"/>
      <c r="D29" s="1305"/>
      <c r="E29" s="1306"/>
      <c r="F29" s="439"/>
      <c r="G29" s="440">
        <f>C27</f>
        <v>0</v>
      </c>
      <c r="H29" s="1309"/>
      <c r="I29" s="1316"/>
      <c r="J29" s="1317"/>
      <c r="K29" s="1317"/>
      <c r="L29" s="1318"/>
      <c r="M29" s="1325"/>
      <c r="N29" s="1326"/>
      <c r="O29" s="1327"/>
      <c r="P29" s="441" t="s">
        <v>836</v>
      </c>
      <c r="Q29" s="455"/>
      <c r="R29" s="455"/>
      <c r="S29" s="456"/>
      <c r="T29" s="457"/>
      <c r="U29" s="444" t="str">
        <f>IF(U27="","",VLOOKUP(U27,'【標準様式１】シフト記号表（勤務時間帯）'!$D$6:$Z$47,23,FALSE))</f>
        <v/>
      </c>
      <c r="V29" s="445" t="str">
        <f>IF(V27="","",VLOOKUP(V27,'【標準様式１】シフト記号表（勤務時間帯）'!$D$6:$Z$47,23,FALSE))</f>
        <v/>
      </c>
      <c r="W29" s="445" t="str">
        <f>IF(W27="","",VLOOKUP(W27,'【標準様式１】シフト記号表（勤務時間帯）'!$D$6:$Z$47,23,FALSE))</f>
        <v/>
      </c>
      <c r="X29" s="445" t="str">
        <f>IF(X27="","",VLOOKUP(X27,'【標準様式１】シフト記号表（勤務時間帯）'!$D$6:$Z$47,23,FALSE))</f>
        <v/>
      </c>
      <c r="Y29" s="445" t="str">
        <f>IF(Y27="","",VLOOKUP(Y27,'【標準様式１】シフト記号表（勤務時間帯）'!$D$6:$Z$47,23,FALSE))</f>
        <v/>
      </c>
      <c r="Z29" s="445" t="str">
        <f>IF(Z27="","",VLOOKUP(Z27,'【標準様式１】シフト記号表（勤務時間帯）'!$D$6:$Z$47,23,FALSE))</f>
        <v/>
      </c>
      <c r="AA29" s="446" t="str">
        <f>IF(AA27="","",VLOOKUP(AA27,'【標準様式１】シフト記号表（勤務時間帯）'!$D$6:$Z$47,23,FALSE))</f>
        <v/>
      </c>
      <c r="AB29" s="444" t="str">
        <f>IF(AB27="","",VLOOKUP(AB27,'【標準様式１】シフト記号表（勤務時間帯）'!$D$6:$Z$47,23,FALSE))</f>
        <v/>
      </c>
      <c r="AC29" s="445" t="str">
        <f>IF(AC27="","",VLOOKUP(AC27,'【標準様式１】シフト記号表（勤務時間帯）'!$D$6:$Z$47,23,FALSE))</f>
        <v/>
      </c>
      <c r="AD29" s="445" t="str">
        <f>IF(AD27="","",VLOOKUP(AD27,'【標準様式１】シフト記号表（勤務時間帯）'!$D$6:$Z$47,23,FALSE))</f>
        <v/>
      </c>
      <c r="AE29" s="445" t="str">
        <f>IF(AE27="","",VLOOKUP(AE27,'【標準様式１】シフト記号表（勤務時間帯）'!$D$6:$Z$47,23,FALSE))</f>
        <v/>
      </c>
      <c r="AF29" s="445" t="str">
        <f>IF(AF27="","",VLOOKUP(AF27,'【標準様式１】シフト記号表（勤務時間帯）'!$D$6:$Z$47,23,FALSE))</f>
        <v/>
      </c>
      <c r="AG29" s="445" t="str">
        <f>IF(AG27="","",VLOOKUP(AG27,'【標準様式１】シフト記号表（勤務時間帯）'!$D$6:$Z$47,23,FALSE))</f>
        <v/>
      </c>
      <c r="AH29" s="446" t="str">
        <f>IF(AH27="","",VLOOKUP(AH27,'【標準様式１】シフト記号表（勤務時間帯）'!$D$6:$Z$47,23,FALSE))</f>
        <v/>
      </c>
      <c r="AI29" s="444" t="str">
        <f>IF(AI27="","",VLOOKUP(AI27,'【標準様式１】シフト記号表（勤務時間帯）'!$D$6:$Z$47,23,FALSE))</f>
        <v/>
      </c>
      <c r="AJ29" s="445" t="str">
        <f>IF(AJ27="","",VLOOKUP(AJ27,'【標準様式１】シフト記号表（勤務時間帯）'!$D$6:$Z$47,23,FALSE))</f>
        <v/>
      </c>
      <c r="AK29" s="445" t="str">
        <f>IF(AK27="","",VLOOKUP(AK27,'【標準様式１】シフト記号表（勤務時間帯）'!$D$6:$Z$47,23,FALSE))</f>
        <v/>
      </c>
      <c r="AL29" s="445" t="str">
        <f>IF(AL27="","",VLOOKUP(AL27,'【標準様式１】シフト記号表（勤務時間帯）'!$D$6:$Z$47,23,FALSE))</f>
        <v/>
      </c>
      <c r="AM29" s="445" t="str">
        <f>IF(AM27="","",VLOOKUP(AM27,'【標準様式１】シフト記号表（勤務時間帯）'!$D$6:$Z$47,23,FALSE))</f>
        <v/>
      </c>
      <c r="AN29" s="445" t="str">
        <f>IF(AN27="","",VLOOKUP(AN27,'【標準様式１】シフト記号表（勤務時間帯）'!$D$6:$Z$47,23,FALSE))</f>
        <v/>
      </c>
      <c r="AO29" s="446" t="str">
        <f>IF(AO27="","",VLOOKUP(AO27,'【標準様式１】シフト記号表（勤務時間帯）'!$D$6:$Z$47,23,FALSE))</f>
        <v/>
      </c>
      <c r="AP29" s="444" t="str">
        <f>IF(AP27="","",VLOOKUP(AP27,'【標準様式１】シフト記号表（勤務時間帯）'!$D$6:$Z$47,23,FALSE))</f>
        <v/>
      </c>
      <c r="AQ29" s="445" t="str">
        <f>IF(AQ27="","",VLOOKUP(AQ27,'【標準様式１】シフト記号表（勤務時間帯）'!$D$6:$Z$47,23,FALSE))</f>
        <v/>
      </c>
      <c r="AR29" s="445" t="str">
        <f>IF(AR27="","",VLOOKUP(AR27,'【標準様式１】シフト記号表（勤務時間帯）'!$D$6:$Z$47,23,FALSE))</f>
        <v/>
      </c>
      <c r="AS29" s="445" t="str">
        <f>IF(AS27="","",VLOOKUP(AS27,'【標準様式１】シフト記号表（勤務時間帯）'!$D$6:$Z$47,23,FALSE))</f>
        <v/>
      </c>
      <c r="AT29" s="445" t="str">
        <f>IF(AT27="","",VLOOKUP(AT27,'【標準様式１】シフト記号表（勤務時間帯）'!$D$6:$Z$47,23,FALSE))</f>
        <v/>
      </c>
      <c r="AU29" s="445" t="str">
        <f>IF(AU27="","",VLOOKUP(AU27,'【標準様式１】シフト記号表（勤務時間帯）'!$D$6:$Z$47,23,FALSE))</f>
        <v/>
      </c>
      <c r="AV29" s="446" t="str">
        <f>IF(AV27="","",VLOOKUP(AV27,'【標準様式１】シフト記号表（勤務時間帯）'!$D$6:$Z$47,23,FALSE))</f>
        <v/>
      </c>
      <c r="AW29" s="444" t="str">
        <f>IF(AW27="","",VLOOKUP(AW27,'【標準様式１】シフト記号表（勤務時間帯）'!$D$6:$Z$47,23,FALSE))</f>
        <v/>
      </c>
      <c r="AX29" s="445" t="str">
        <f>IF(AX27="","",VLOOKUP(AX27,'【標準様式１】シフト記号表（勤務時間帯）'!$D$6:$Z$47,23,FALSE))</f>
        <v/>
      </c>
      <c r="AY29" s="445" t="str">
        <f>IF(AY27="","",VLOOKUP(AY27,'【標準様式１】シフト記号表（勤務時間帯）'!$D$6:$Z$47,23,FALSE))</f>
        <v/>
      </c>
      <c r="AZ29" s="1355">
        <f>IF($BC$3="４週",SUM(U29:AV29),IF($BC$3="暦月",SUM(U29:AY29),""))</f>
        <v>0</v>
      </c>
      <c r="BA29" s="1356"/>
      <c r="BB29" s="1357">
        <f>IF($BC$3="４週",AZ29/4,IF($BC$3="暦月",(AZ29/($BC$8/7)),""))</f>
        <v>0</v>
      </c>
      <c r="BC29" s="1356"/>
      <c r="BD29" s="1349"/>
      <c r="BE29" s="1350"/>
      <c r="BF29" s="1350"/>
      <c r="BG29" s="1350"/>
      <c r="BH29" s="1351"/>
    </row>
    <row r="30" spans="2:60" ht="20.25" customHeight="1" x14ac:dyDescent="0.4">
      <c r="B30" s="447"/>
      <c r="C30" s="1298"/>
      <c r="D30" s="1299"/>
      <c r="E30" s="1300"/>
      <c r="F30" s="429"/>
      <c r="G30" s="430"/>
      <c r="H30" s="1362"/>
      <c r="I30" s="1310"/>
      <c r="J30" s="1311"/>
      <c r="K30" s="1311"/>
      <c r="L30" s="1312"/>
      <c r="M30" s="1319"/>
      <c r="N30" s="1320"/>
      <c r="O30" s="1321"/>
      <c r="P30" s="269" t="s">
        <v>833</v>
      </c>
      <c r="Q30" s="176"/>
      <c r="R30" s="176"/>
      <c r="S30" s="450"/>
      <c r="T30" s="451"/>
      <c r="U30" s="452"/>
      <c r="V30" s="453"/>
      <c r="W30" s="453"/>
      <c r="X30" s="453"/>
      <c r="Y30" s="453"/>
      <c r="Z30" s="453"/>
      <c r="AA30" s="454"/>
      <c r="AB30" s="452"/>
      <c r="AC30" s="453"/>
      <c r="AD30" s="453"/>
      <c r="AE30" s="453"/>
      <c r="AF30" s="453"/>
      <c r="AG30" s="453"/>
      <c r="AH30" s="454"/>
      <c r="AI30" s="452"/>
      <c r="AJ30" s="453"/>
      <c r="AK30" s="453"/>
      <c r="AL30" s="453"/>
      <c r="AM30" s="453"/>
      <c r="AN30" s="453"/>
      <c r="AO30" s="454"/>
      <c r="AP30" s="452"/>
      <c r="AQ30" s="453"/>
      <c r="AR30" s="453"/>
      <c r="AS30" s="453"/>
      <c r="AT30" s="453"/>
      <c r="AU30" s="453"/>
      <c r="AV30" s="454"/>
      <c r="AW30" s="452"/>
      <c r="AX30" s="453"/>
      <c r="AY30" s="453"/>
      <c r="AZ30" s="1328"/>
      <c r="BA30" s="1329"/>
      <c r="BB30" s="1342"/>
      <c r="BC30" s="1329"/>
      <c r="BD30" s="1343"/>
      <c r="BE30" s="1344"/>
      <c r="BF30" s="1344"/>
      <c r="BG30" s="1344"/>
      <c r="BH30" s="1345"/>
    </row>
    <row r="31" spans="2:60" ht="20.25" customHeight="1" x14ac:dyDescent="0.4">
      <c r="B31" s="428">
        <f>B28+1</f>
        <v>4</v>
      </c>
      <c r="C31" s="1301"/>
      <c r="D31" s="1302"/>
      <c r="E31" s="1303"/>
      <c r="F31" s="429">
        <f>C30</f>
        <v>0</v>
      </c>
      <c r="G31" s="430"/>
      <c r="H31" s="1308"/>
      <c r="I31" s="1313"/>
      <c r="J31" s="1314"/>
      <c r="K31" s="1314"/>
      <c r="L31" s="1315"/>
      <c r="M31" s="1322"/>
      <c r="N31" s="1323"/>
      <c r="O31" s="1324"/>
      <c r="P31" s="431" t="s">
        <v>835</v>
      </c>
      <c r="Q31" s="432"/>
      <c r="R31" s="432"/>
      <c r="S31" s="433"/>
      <c r="T31" s="434"/>
      <c r="U31" s="435" t="str">
        <f>IF(U30="","",VLOOKUP(U30,'【標準様式１】シフト記号表（勤務時間帯）'!$D$6:$X$47,21,FALSE))</f>
        <v/>
      </c>
      <c r="V31" s="436" t="str">
        <f>IF(V30="","",VLOOKUP(V30,'【標準様式１】シフト記号表（勤務時間帯）'!$D$6:$X$47,21,FALSE))</f>
        <v/>
      </c>
      <c r="W31" s="436" t="str">
        <f>IF(W30="","",VLOOKUP(W30,'【標準様式１】シフト記号表（勤務時間帯）'!$D$6:$X$47,21,FALSE))</f>
        <v/>
      </c>
      <c r="X31" s="436" t="str">
        <f>IF(X30="","",VLOOKUP(X30,'【標準様式１】シフト記号表（勤務時間帯）'!$D$6:$X$47,21,FALSE))</f>
        <v/>
      </c>
      <c r="Y31" s="436" t="str">
        <f>IF(Y30="","",VLOOKUP(Y30,'【標準様式１】シフト記号表（勤務時間帯）'!$D$6:$X$47,21,FALSE))</f>
        <v/>
      </c>
      <c r="Z31" s="436" t="str">
        <f>IF(Z30="","",VLOOKUP(Z30,'【標準様式１】シフト記号表（勤務時間帯）'!$D$6:$X$47,21,FALSE))</f>
        <v/>
      </c>
      <c r="AA31" s="437" t="str">
        <f>IF(AA30="","",VLOOKUP(AA30,'【標準様式１】シフト記号表（勤務時間帯）'!$D$6:$X$47,21,FALSE))</f>
        <v/>
      </c>
      <c r="AB31" s="435" t="str">
        <f>IF(AB30="","",VLOOKUP(AB30,'【標準様式１】シフト記号表（勤務時間帯）'!$D$6:$X$47,21,FALSE))</f>
        <v/>
      </c>
      <c r="AC31" s="436" t="str">
        <f>IF(AC30="","",VLOOKUP(AC30,'【標準様式１】シフト記号表（勤務時間帯）'!$D$6:$X$47,21,FALSE))</f>
        <v/>
      </c>
      <c r="AD31" s="436" t="str">
        <f>IF(AD30="","",VLOOKUP(AD30,'【標準様式１】シフト記号表（勤務時間帯）'!$D$6:$X$47,21,FALSE))</f>
        <v/>
      </c>
      <c r="AE31" s="436" t="str">
        <f>IF(AE30="","",VLOOKUP(AE30,'【標準様式１】シフト記号表（勤務時間帯）'!$D$6:$X$47,21,FALSE))</f>
        <v/>
      </c>
      <c r="AF31" s="436" t="str">
        <f>IF(AF30="","",VLOOKUP(AF30,'【標準様式１】シフト記号表（勤務時間帯）'!$D$6:$X$47,21,FALSE))</f>
        <v/>
      </c>
      <c r="AG31" s="436" t="str">
        <f>IF(AG30="","",VLOOKUP(AG30,'【標準様式１】シフト記号表（勤務時間帯）'!$D$6:$X$47,21,FALSE))</f>
        <v/>
      </c>
      <c r="AH31" s="437" t="str">
        <f>IF(AH30="","",VLOOKUP(AH30,'【標準様式１】シフト記号表（勤務時間帯）'!$D$6:$X$47,21,FALSE))</f>
        <v/>
      </c>
      <c r="AI31" s="435" t="str">
        <f>IF(AI30="","",VLOOKUP(AI30,'【標準様式１】シフト記号表（勤務時間帯）'!$D$6:$X$47,21,FALSE))</f>
        <v/>
      </c>
      <c r="AJ31" s="436" t="str">
        <f>IF(AJ30="","",VLOOKUP(AJ30,'【標準様式１】シフト記号表（勤務時間帯）'!$D$6:$X$47,21,FALSE))</f>
        <v/>
      </c>
      <c r="AK31" s="436" t="str">
        <f>IF(AK30="","",VLOOKUP(AK30,'【標準様式１】シフト記号表（勤務時間帯）'!$D$6:$X$47,21,FALSE))</f>
        <v/>
      </c>
      <c r="AL31" s="436" t="str">
        <f>IF(AL30="","",VLOOKUP(AL30,'【標準様式１】シフト記号表（勤務時間帯）'!$D$6:$X$47,21,FALSE))</f>
        <v/>
      </c>
      <c r="AM31" s="436" t="str">
        <f>IF(AM30="","",VLOOKUP(AM30,'【標準様式１】シフト記号表（勤務時間帯）'!$D$6:$X$47,21,FALSE))</f>
        <v/>
      </c>
      <c r="AN31" s="436" t="str">
        <f>IF(AN30="","",VLOOKUP(AN30,'【標準様式１】シフト記号表（勤務時間帯）'!$D$6:$X$47,21,FALSE))</f>
        <v/>
      </c>
      <c r="AO31" s="437" t="str">
        <f>IF(AO30="","",VLOOKUP(AO30,'【標準様式１】シフト記号表（勤務時間帯）'!$D$6:$X$47,21,FALSE))</f>
        <v/>
      </c>
      <c r="AP31" s="435" t="str">
        <f>IF(AP30="","",VLOOKUP(AP30,'【標準様式１】シフト記号表（勤務時間帯）'!$D$6:$X$47,21,FALSE))</f>
        <v/>
      </c>
      <c r="AQ31" s="436" t="str">
        <f>IF(AQ30="","",VLOOKUP(AQ30,'【標準様式１】シフト記号表（勤務時間帯）'!$D$6:$X$47,21,FALSE))</f>
        <v/>
      </c>
      <c r="AR31" s="436" t="str">
        <f>IF(AR30="","",VLOOKUP(AR30,'【標準様式１】シフト記号表（勤務時間帯）'!$D$6:$X$47,21,FALSE))</f>
        <v/>
      </c>
      <c r="AS31" s="436" t="str">
        <f>IF(AS30="","",VLOOKUP(AS30,'【標準様式１】シフト記号表（勤務時間帯）'!$D$6:$X$47,21,FALSE))</f>
        <v/>
      </c>
      <c r="AT31" s="436" t="str">
        <f>IF(AT30="","",VLOOKUP(AT30,'【標準様式１】シフト記号表（勤務時間帯）'!$D$6:$X$47,21,FALSE))</f>
        <v/>
      </c>
      <c r="AU31" s="436" t="str">
        <f>IF(AU30="","",VLOOKUP(AU30,'【標準様式１】シフト記号表（勤務時間帯）'!$D$6:$X$47,21,FALSE))</f>
        <v/>
      </c>
      <c r="AV31" s="437" t="str">
        <f>IF(AV30="","",VLOOKUP(AV30,'【標準様式１】シフト記号表（勤務時間帯）'!$D$6:$X$47,21,FALSE))</f>
        <v/>
      </c>
      <c r="AW31" s="435" t="str">
        <f>IF(AW30="","",VLOOKUP(AW30,'【標準様式１】シフト記号表（勤務時間帯）'!$D$6:$X$47,21,FALSE))</f>
        <v/>
      </c>
      <c r="AX31" s="436" t="str">
        <f>IF(AX30="","",VLOOKUP(AX30,'【標準様式１】シフト記号表（勤務時間帯）'!$D$6:$X$47,21,FALSE))</f>
        <v/>
      </c>
      <c r="AY31" s="436" t="str">
        <f>IF(AY30="","",VLOOKUP(AY30,'【標準様式１】シフト記号表（勤務時間帯）'!$D$6:$X$47,21,FALSE))</f>
        <v/>
      </c>
      <c r="AZ31" s="1352">
        <f>IF($BC$3="４週",SUM(U31:AV31),IF($BC$3="暦月",SUM(U31:AY31),""))</f>
        <v>0</v>
      </c>
      <c r="BA31" s="1353"/>
      <c r="BB31" s="1354">
        <f>IF($BC$3="４週",AZ31/4,IF($BC$3="暦月",(AZ31/($BC$8/7)),""))</f>
        <v>0</v>
      </c>
      <c r="BC31" s="1353"/>
      <c r="BD31" s="1346"/>
      <c r="BE31" s="1347"/>
      <c r="BF31" s="1347"/>
      <c r="BG31" s="1347"/>
      <c r="BH31" s="1348"/>
    </row>
    <row r="32" spans="2:60" ht="20.25" customHeight="1" x14ac:dyDescent="0.4">
      <c r="B32" s="438"/>
      <c r="C32" s="1304"/>
      <c r="D32" s="1305"/>
      <c r="E32" s="1306"/>
      <c r="F32" s="439"/>
      <c r="G32" s="440">
        <f>C30</f>
        <v>0</v>
      </c>
      <c r="H32" s="1309"/>
      <c r="I32" s="1316"/>
      <c r="J32" s="1317"/>
      <c r="K32" s="1317"/>
      <c r="L32" s="1318"/>
      <c r="M32" s="1325"/>
      <c r="N32" s="1326"/>
      <c r="O32" s="1327"/>
      <c r="P32" s="441" t="s">
        <v>836</v>
      </c>
      <c r="Q32" s="458"/>
      <c r="R32" s="458"/>
      <c r="S32" s="442"/>
      <c r="T32" s="443"/>
      <c r="U32" s="444" t="str">
        <f>IF(U30="","",VLOOKUP(U30,'【標準様式１】シフト記号表（勤務時間帯）'!$D$6:$Z$47,23,FALSE))</f>
        <v/>
      </c>
      <c r="V32" s="445" t="str">
        <f>IF(V30="","",VLOOKUP(V30,'【標準様式１】シフト記号表（勤務時間帯）'!$D$6:$Z$47,23,FALSE))</f>
        <v/>
      </c>
      <c r="W32" s="445" t="str">
        <f>IF(W30="","",VLOOKUP(W30,'【標準様式１】シフト記号表（勤務時間帯）'!$D$6:$Z$47,23,FALSE))</f>
        <v/>
      </c>
      <c r="X32" s="445" t="str">
        <f>IF(X30="","",VLOOKUP(X30,'【標準様式１】シフト記号表（勤務時間帯）'!$D$6:$Z$47,23,FALSE))</f>
        <v/>
      </c>
      <c r="Y32" s="445" t="str">
        <f>IF(Y30="","",VLOOKUP(Y30,'【標準様式１】シフト記号表（勤務時間帯）'!$D$6:$Z$47,23,FALSE))</f>
        <v/>
      </c>
      <c r="Z32" s="445" t="str">
        <f>IF(Z30="","",VLOOKUP(Z30,'【標準様式１】シフト記号表（勤務時間帯）'!$D$6:$Z$47,23,FALSE))</f>
        <v/>
      </c>
      <c r="AA32" s="446" t="str">
        <f>IF(AA30="","",VLOOKUP(AA30,'【標準様式１】シフト記号表（勤務時間帯）'!$D$6:$Z$47,23,FALSE))</f>
        <v/>
      </c>
      <c r="AB32" s="444" t="str">
        <f>IF(AB30="","",VLOOKUP(AB30,'【標準様式１】シフト記号表（勤務時間帯）'!$D$6:$Z$47,23,FALSE))</f>
        <v/>
      </c>
      <c r="AC32" s="445" t="str">
        <f>IF(AC30="","",VLOOKUP(AC30,'【標準様式１】シフト記号表（勤務時間帯）'!$D$6:$Z$47,23,FALSE))</f>
        <v/>
      </c>
      <c r="AD32" s="445" t="str">
        <f>IF(AD30="","",VLOOKUP(AD30,'【標準様式１】シフト記号表（勤務時間帯）'!$D$6:$Z$47,23,FALSE))</f>
        <v/>
      </c>
      <c r="AE32" s="445" t="str">
        <f>IF(AE30="","",VLOOKUP(AE30,'【標準様式１】シフト記号表（勤務時間帯）'!$D$6:$Z$47,23,FALSE))</f>
        <v/>
      </c>
      <c r="AF32" s="445" t="str">
        <f>IF(AF30="","",VLOOKUP(AF30,'【標準様式１】シフト記号表（勤務時間帯）'!$D$6:$Z$47,23,FALSE))</f>
        <v/>
      </c>
      <c r="AG32" s="445" t="str">
        <f>IF(AG30="","",VLOOKUP(AG30,'【標準様式１】シフト記号表（勤務時間帯）'!$D$6:$Z$47,23,FALSE))</f>
        <v/>
      </c>
      <c r="AH32" s="446" t="str">
        <f>IF(AH30="","",VLOOKUP(AH30,'【標準様式１】シフト記号表（勤務時間帯）'!$D$6:$Z$47,23,FALSE))</f>
        <v/>
      </c>
      <c r="AI32" s="444" t="str">
        <f>IF(AI30="","",VLOOKUP(AI30,'【標準様式１】シフト記号表（勤務時間帯）'!$D$6:$Z$47,23,FALSE))</f>
        <v/>
      </c>
      <c r="AJ32" s="445" t="str">
        <f>IF(AJ30="","",VLOOKUP(AJ30,'【標準様式１】シフト記号表（勤務時間帯）'!$D$6:$Z$47,23,FALSE))</f>
        <v/>
      </c>
      <c r="AK32" s="445" t="str">
        <f>IF(AK30="","",VLOOKUP(AK30,'【標準様式１】シフト記号表（勤務時間帯）'!$D$6:$Z$47,23,FALSE))</f>
        <v/>
      </c>
      <c r="AL32" s="445" t="str">
        <f>IF(AL30="","",VLOOKUP(AL30,'【標準様式１】シフト記号表（勤務時間帯）'!$D$6:$Z$47,23,FALSE))</f>
        <v/>
      </c>
      <c r="AM32" s="445" t="str">
        <f>IF(AM30="","",VLOOKUP(AM30,'【標準様式１】シフト記号表（勤務時間帯）'!$D$6:$Z$47,23,FALSE))</f>
        <v/>
      </c>
      <c r="AN32" s="445" t="str">
        <f>IF(AN30="","",VLOOKUP(AN30,'【標準様式１】シフト記号表（勤務時間帯）'!$D$6:$Z$47,23,FALSE))</f>
        <v/>
      </c>
      <c r="AO32" s="446" t="str">
        <f>IF(AO30="","",VLOOKUP(AO30,'【標準様式１】シフト記号表（勤務時間帯）'!$D$6:$Z$47,23,FALSE))</f>
        <v/>
      </c>
      <c r="AP32" s="444" t="str">
        <f>IF(AP30="","",VLOOKUP(AP30,'【標準様式１】シフト記号表（勤務時間帯）'!$D$6:$Z$47,23,FALSE))</f>
        <v/>
      </c>
      <c r="AQ32" s="445" t="str">
        <f>IF(AQ30="","",VLOOKUP(AQ30,'【標準様式１】シフト記号表（勤務時間帯）'!$D$6:$Z$47,23,FALSE))</f>
        <v/>
      </c>
      <c r="AR32" s="445" t="str">
        <f>IF(AR30="","",VLOOKUP(AR30,'【標準様式１】シフト記号表（勤務時間帯）'!$D$6:$Z$47,23,FALSE))</f>
        <v/>
      </c>
      <c r="AS32" s="445" t="str">
        <f>IF(AS30="","",VLOOKUP(AS30,'【標準様式１】シフト記号表（勤務時間帯）'!$D$6:$Z$47,23,FALSE))</f>
        <v/>
      </c>
      <c r="AT32" s="445" t="str">
        <f>IF(AT30="","",VLOOKUP(AT30,'【標準様式１】シフト記号表（勤務時間帯）'!$D$6:$Z$47,23,FALSE))</f>
        <v/>
      </c>
      <c r="AU32" s="445" t="str">
        <f>IF(AU30="","",VLOOKUP(AU30,'【標準様式１】シフト記号表（勤務時間帯）'!$D$6:$Z$47,23,FALSE))</f>
        <v/>
      </c>
      <c r="AV32" s="446" t="str">
        <f>IF(AV30="","",VLOOKUP(AV30,'【標準様式１】シフト記号表（勤務時間帯）'!$D$6:$Z$47,23,FALSE))</f>
        <v/>
      </c>
      <c r="AW32" s="444" t="str">
        <f>IF(AW30="","",VLOOKUP(AW30,'【標準様式１】シフト記号表（勤務時間帯）'!$D$6:$Z$47,23,FALSE))</f>
        <v/>
      </c>
      <c r="AX32" s="445" t="str">
        <f>IF(AX30="","",VLOOKUP(AX30,'【標準様式１】シフト記号表（勤務時間帯）'!$D$6:$Z$47,23,FALSE))</f>
        <v/>
      </c>
      <c r="AY32" s="445" t="str">
        <f>IF(AY30="","",VLOOKUP(AY30,'【標準様式１】シフト記号表（勤務時間帯）'!$D$6:$Z$47,23,FALSE))</f>
        <v/>
      </c>
      <c r="AZ32" s="1355">
        <f>IF($BC$3="４週",SUM(U32:AV32),IF($BC$3="暦月",SUM(U32:AY32),""))</f>
        <v>0</v>
      </c>
      <c r="BA32" s="1356"/>
      <c r="BB32" s="1357">
        <f>IF($BC$3="４週",AZ32/4,IF($BC$3="暦月",(AZ32/($BC$8/7)),""))</f>
        <v>0</v>
      </c>
      <c r="BC32" s="1356"/>
      <c r="BD32" s="1349"/>
      <c r="BE32" s="1350"/>
      <c r="BF32" s="1350"/>
      <c r="BG32" s="1350"/>
      <c r="BH32" s="1351"/>
    </row>
    <row r="33" spans="2:60" ht="20.25" customHeight="1" x14ac:dyDescent="0.4">
      <c r="B33" s="447"/>
      <c r="C33" s="1298"/>
      <c r="D33" s="1299"/>
      <c r="E33" s="1300"/>
      <c r="F33" s="429"/>
      <c r="G33" s="430"/>
      <c r="H33" s="1362"/>
      <c r="I33" s="1310"/>
      <c r="J33" s="1311"/>
      <c r="K33" s="1311"/>
      <c r="L33" s="1312"/>
      <c r="M33" s="1319"/>
      <c r="N33" s="1320"/>
      <c r="O33" s="1321"/>
      <c r="P33" s="269" t="s">
        <v>833</v>
      </c>
      <c r="Q33" s="176"/>
      <c r="R33" s="176"/>
      <c r="S33" s="450"/>
      <c r="T33" s="451"/>
      <c r="U33" s="452"/>
      <c r="V33" s="453"/>
      <c r="W33" s="453"/>
      <c r="X33" s="453"/>
      <c r="Y33" s="453"/>
      <c r="Z33" s="453"/>
      <c r="AA33" s="454"/>
      <c r="AB33" s="452"/>
      <c r="AC33" s="453"/>
      <c r="AD33" s="453"/>
      <c r="AE33" s="453"/>
      <c r="AF33" s="453"/>
      <c r="AG33" s="453"/>
      <c r="AH33" s="454"/>
      <c r="AI33" s="452"/>
      <c r="AJ33" s="453"/>
      <c r="AK33" s="453"/>
      <c r="AL33" s="453"/>
      <c r="AM33" s="453"/>
      <c r="AN33" s="453"/>
      <c r="AO33" s="454"/>
      <c r="AP33" s="452"/>
      <c r="AQ33" s="453"/>
      <c r="AR33" s="453"/>
      <c r="AS33" s="453"/>
      <c r="AT33" s="453"/>
      <c r="AU33" s="453"/>
      <c r="AV33" s="454"/>
      <c r="AW33" s="452"/>
      <c r="AX33" s="453"/>
      <c r="AY33" s="453"/>
      <c r="AZ33" s="1328"/>
      <c r="BA33" s="1329"/>
      <c r="BB33" s="1342"/>
      <c r="BC33" s="1329"/>
      <c r="BD33" s="1343"/>
      <c r="BE33" s="1344"/>
      <c r="BF33" s="1344"/>
      <c r="BG33" s="1344"/>
      <c r="BH33" s="1345"/>
    </row>
    <row r="34" spans="2:60" ht="20.25" customHeight="1" x14ac:dyDescent="0.4">
      <c r="B34" s="428">
        <f>B31+1</f>
        <v>5</v>
      </c>
      <c r="C34" s="1301"/>
      <c r="D34" s="1302"/>
      <c r="E34" s="1303"/>
      <c r="F34" s="429">
        <f>C33</f>
        <v>0</v>
      </c>
      <c r="G34" s="430"/>
      <c r="H34" s="1308"/>
      <c r="I34" s="1313"/>
      <c r="J34" s="1314"/>
      <c r="K34" s="1314"/>
      <c r="L34" s="1315"/>
      <c r="M34" s="1322"/>
      <c r="N34" s="1323"/>
      <c r="O34" s="1324"/>
      <c r="P34" s="431" t="s">
        <v>835</v>
      </c>
      <c r="Q34" s="432"/>
      <c r="R34" s="432"/>
      <c r="S34" s="433"/>
      <c r="T34" s="434"/>
      <c r="U34" s="435" t="str">
        <f>IF(U33="","",VLOOKUP(U33,'【標準様式１】シフト記号表（勤務時間帯）'!$D$6:$X$47,21,FALSE))</f>
        <v/>
      </c>
      <c r="V34" s="436" t="str">
        <f>IF(V33="","",VLOOKUP(V33,'【標準様式１】シフト記号表（勤務時間帯）'!$D$6:$X$47,21,FALSE))</f>
        <v/>
      </c>
      <c r="W34" s="436" t="str">
        <f>IF(W33="","",VLOOKUP(W33,'【標準様式１】シフト記号表（勤務時間帯）'!$D$6:$X$47,21,FALSE))</f>
        <v/>
      </c>
      <c r="X34" s="436" t="str">
        <f>IF(X33="","",VLOOKUP(X33,'【標準様式１】シフト記号表（勤務時間帯）'!$D$6:$X$47,21,FALSE))</f>
        <v/>
      </c>
      <c r="Y34" s="436" t="str">
        <f>IF(Y33="","",VLOOKUP(Y33,'【標準様式１】シフト記号表（勤務時間帯）'!$D$6:$X$47,21,FALSE))</f>
        <v/>
      </c>
      <c r="Z34" s="436" t="str">
        <f>IF(Z33="","",VLOOKUP(Z33,'【標準様式１】シフト記号表（勤務時間帯）'!$D$6:$X$47,21,FALSE))</f>
        <v/>
      </c>
      <c r="AA34" s="437" t="str">
        <f>IF(AA33="","",VLOOKUP(AA33,'【標準様式１】シフト記号表（勤務時間帯）'!$D$6:$X$47,21,FALSE))</f>
        <v/>
      </c>
      <c r="AB34" s="435" t="str">
        <f>IF(AB33="","",VLOOKUP(AB33,'【標準様式１】シフト記号表（勤務時間帯）'!$D$6:$X$47,21,FALSE))</f>
        <v/>
      </c>
      <c r="AC34" s="436" t="str">
        <f>IF(AC33="","",VLOOKUP(AC33,'【標準様式１】シフト記号表（勤務時間帯）'!$D$6:$X$47,21,FALSE))</f>
        <v/>
      </c>
      <c r="AD34" s="436" t="str">
        <f>IF(AD33="","",VLOOKUP(AD33,'【標準様式１】シフト記号表（勤務時間帯）'!$D$6:$X$47,21,FALSE))</f>
        <v/>
      </c>
      <c r="AE34" s="436" t="str">
        <f>IF(AE33="","",VLOOKUP(AE33,'【標準様式１】シフト記号表（勤務時間帯）'!$D$6:$X$47,21,FALSE))</f>
        <v/>
      </c>
      <c r="AF34" s="436" t="str">
        <f>IF(AF33="","",VLOOKUP(AF33,'【標準様式１】シフト記号表（勤務時間帯）'!$D$6:$X$47,21,FALSE))</f>
        <v/>
      </c>
      <c r="AG34" s="436" t="str">
        <f>IF(AG33="","",VLOOKUP(AG33,'【標準様式１】シフト記号表（勤務時間帯）'!$D$6:$X$47,21,FALSE))</f>
        <v/>
      </c>
      <c r="AH34" s="437" t="str">
        <f>IF(AH33="","",VLOOKUP(AH33,'【標準様式１】シフト記号表（勤務時間帯）'!$D$6:$X$47,21,FALSE))</f>
        <v/>
      </c>
      <c r="AI34" s="435" t="str">
        <f>IF(AI33="","",VLOOKUP(AI33,'【標準様式１】シフト記号表（勤務時間帯）'!$D$6:$X$47,21,FALSE))</f>
        <v/>
      </c>
      <c r="AJ34" s="436" t="str">
        <f>IF(AJ33="","",VLOOKUP(AJ33,'【標準様式１】シフト記号表（勤務時間帯）'!$D$6:$X$47,21,FALSE))</f>
        <v/>
      </c>
      <c r="AK34" s="436" t="str">
        <f>IF(AK33="","",VLOOKUP(AK33,'【標準様式１】シフト記号表（勤務時間帯）'!$D$6:$X$47,21,FALSE))</f>
        <v/>
      </c>
      <c r="AL34" s="436" t="str">
        <f>IF(AL33="","",VLOOKUP(AL33,'【標準様式１】シフト記号表（勤務時間帯）'!$D$6:$X$47,21,FALSE))</f>
        <v/>
      </c>
      <c r="AM34" s="436" t="str">
        <f>IF(AM33="","",VLOOKUP(AM33,'【標準様式１】シフト記号表（勤務時間帯）'!$D$6:$X$47,21,FALSE))</f>
        <v/>
      </c>
      <c r="AN34" s="436" t="str">
        <f>IF(AN33="","",VLOOKUP(AN33,'【標準様式１】シフト記号表（勤務時間帯）'!$D$6:$X$47,21,FALSE))</f>
        <v/>
      </c>
      <c r="AO34" s="437" t="str">
        <f>IF(AO33="","",VLOOKUP(AO33,'【標準様式１】シフト記号表（勤務時間帯）'!$D$6:$X$47,21,FALSE))</f>
        <v/>
      </c>
      <c r="AP34" s="435" t="str">
        <f>IF(AP33="","",VLOOKUP(AP33,'【標準様式１】シフト記号表（勤務時間帯）'!$D$6:$X$47,21,FALSE))</f>
        <v/>
      </c>
      <c r="AQ34" s="436" t="str">
        <f>IF(AQ33="","",VLOOKUP(AQ33,'【標準様式１】シフト記号表（勤務時間帯）'!$D$6:$X$47,21,FALSE))</f>
        <v/>
      </c>
      <c r="AR34" s="436" t="str">
        <f>IF(AR33="","",VLOOKUP(AR33,'【標準様式１】シフト記号表（勤務時間帯）'!$D$6:$X$47,21,FALSE))</f>
        <v/>
      </c>
      <c r="AS34" s="436" t="str">
        <f>IF(AS33="","",VLOOKUP(AS33,'【標準様式１】シフト記号表（勤務時間帯）'!$D$6:$X$47,21,FALSE))</f>
        <v/>
      </c>
      <c r="AT34" s="436" t="str">
        <f>IF(AT33="","",VLOOKUP(AT33,'【標準様式１】シフト記号表（勤務時間帯）'!$D$6:$X$47,21,FALSE))</f>
        <v/>
      </c>
      <c r="AU34" s="436" t="str">
        <f>IF(AU33="","",VLOOKUP(AU33,'【標準様式１】シフト記号表（勤務時間帯）'!$D$6:$X$47,21,FALSE))</f>
        <v/>
      </c>
      <c r="AV34" s="437" t="str">
        <f>IF(AV33="","",VLOOKUP(AV33,'【標準様式１】シフト記号表（勤務時間帯）'!$D$6:$X$47,21,FALSE))</f>
        <v/>
      </c>
      <c r="AW34" s="435" t="str">
        <f>IF(AW33="","",VLOOKUP(AW33,'【標準様式１】シフト記号表（勤務時間帯）'!$D$6:$X$47,21,FALSE))</f>
        <v/>
      </c>
      <c r="AX34" s="436" t="str">
        <f>IF(AX33="","",VLOOKUP(AX33,'【標準様式１】シフト記号表（勤務時間帯）'!$D$6:$X$47,21,FALSE))</f>
        <v/>
      </c>
      <c r="AY34" s="436" t="str">
        <f>IF(AY33="","",VLOOKUP(AY33,'【標準様式１】シフト記号表（勤務時間帯）'!$D$6:$X$47,21,FALSE))</f>
        <v/>
      </c>
      <c r="AZ34" s="1352">
        <f>IF($BC$3="４週",SUM(U34:AV34),IF($BC$3="暦月",SUM(U34:AY34),""))</f>
        <v>0</v>
      </c>
      <c r="BA34" s="1353"/>
      <c r="BB34" s="1354">
        <f>IF($BC$3="４週",AZ34/4,IF($BC$3="暦月",(AZ34/($BC$8/7)),""))</f>
        <v>0</v>
      </c>
      <c r="BC34" s="1353"/>
      <c r="BD34" s="1346"/>
      <c r="BE34" s="1347"/>
      <c r="BF34" s="1347"/>
      <c r="BG34" s="1347"/>
      <c r="BH34" s="1348"/>
    </row>
    <row r="35" spans="2:60" ht="20.25" customHeight="1" x14ac:dyDescent="0.4">
      <c r="B35" s="438"/>
      <c r="C35" s="1304"/>
      <c r="D35" s="1305"/>
      <c r="E35" s="1306"/>
      <c r="F35" s="439"/>
      <c r="G35" s="440">
        <f>C33</f>
        <v>0</v>
      </c>
      <c r="H35" s="1309"/>
      <c r="I35" s="1316"/>
      <c r="J35" s="1317"/>
      <c r="K35" s="1317"/>
      <c r="L35" s="1318"/>
      <c r="M35" s="1325"/>
      <c r="N35" s="1326"/>
      <c r="O35" s="1327"/>
      <c r="P35" s="441" t="s">
        <v>836</v>
      </c>
      <c r="Q35" s="211"/>
      <c r="R35" s="211"/>
      <c r="S35" s="459"/>
      <c r="T35" s="460"/>
      <c r="U35" s="444" t="str">
        <f>IF(U33="","",VLOOKUP(U33,'【標準様式１】シフト記号表（勤務時間帯）'!$D$6:$Z$47,23,FALSE))</f>
        <v/>
      </c>
      <c r="V35" s="445" t="str">
        <f>IF(V33="","",VLOOKUP(V33,'【標準様式１】シフト記号表（勤務時間帯）'!$D$6:$Z$47,23,FALSE))</f>
        <v/>
      </c>
      <c r="W35" s="445" t="str">
        <f>IF(W33="","",VLOOKUP(W33,'【標準様式１】シフト記号表（勤務時間帯）'!$D$6:$Z$47,23,FALSE))</f>
        <v/>
      </c>
      <c r="X35" s="445" t="str">
        <f>IF(X33="","",VLOOKUP(X33,'【標準様式１】シフト記号表（勤務時間帯）'!$D$6:$Z$47,23,FALSE))</f>
        <v/>
      </c>
      <c r="Y35" s="445" t="str">
        <f>IF(Y33="","",VLOOKUP(Y33,'【標準様式１】シフト記号表（勤務時間帯）'!$D$6:$Z$47,23,FALSE))</f>
        <v/>
      </c>
      <c r="Z35" s="445" t="str">
        <f>IF(Z33="","",VLOOKUP(Z33,'【標準様式１】シフト記号表（勤務時間帯）'!$D$6:$Z$47,23,FALSE))</f>
        <v/>
      </c>
      <c r="AA35" s="446" t="str">
        <f>IF(AA33="","",VLOOKUP(AA33,'【標準様式１】シフト記号表（勤務時間帯）'!$D$6:$Z$47,23,FALSE))</f>
        <v/>
      </c>
      <c r="AB35" s="444" t="str">
        <f>IF(AB33="","",VLOOKUP(AB33,'【標準様式１】シフト記号表（勤務時間帯）'!$D$6:$Z$47,23,FALSE))</f>
        <v/>
      </c>
      <c r="AC35" s="445" t="str">
        <f>IF(AC33="","",VLOOKUP(AC33,'【標準様式１】シフト記号表（勤務時間帯）'!$D$6:$Z$47,23,FALSE))</f>
        <v/>
      </c>
      <c r="AD35" s="445" t="str">
        <f>IF(AD33="","",VLOOKUP(AD33,'【標準様式１】シフト記号表（勤務時間帯）'!$D$6:$Z$47,23,FALSE))</f>
        <v/>
      </c>
      <c r="AE35" s="445" t="str">
        <f>IF(AE33="","",VLOOKUP(AE33,'【標準様式１】シフト記号表（勤務時間帯）'!$D$6:$Z$47,23,FALSE))</f>
        <v/>
      </c>
      <c r="AF35" s="445" t="str">
        <f>IF(AF33="","",VLOOKUP(AF33,'【標準様式１】シフト記号表（勤務時間帯）'!$D$6:$Z$47,23,FALSE))</f>
        <v/>
      </c>
      <c r="AG35" s="445" t="str">
        <f>IF(AG33="","",VLOOKUP(AG33,'【標準様式１】シフト記号表（勤務時間帯）'!$D$6:$Z$47,23,FALSE))</f>
        <v/>
      </c>
      <c r="AH35" s="446" t="str">
        <f>IF(AH33="","",VLOOKUP(AH33,'【標準様式１】シフト記号表（勤務時間帯）'!$D$6:$Z$47,23,FALSE))</f>
        <v/>
      </c>
      <c r="AI35" s="444" t="str">
        <f>IF(AI33="","",VLOOKUP(AI33,'【標準様式１】シフト記号表（勤務時間帯）'!$D$6:$Z$47,23,FALSE))</f>
        <v/>
      </c>
      <c r="AJ35" s="445" t="str">
        <f>IF(AJ33="","",VLOOKUP(AJ33,'【標準様式１】シフト記号表（勤務時間帯）'!$D$6:$Z$47,23,FALSE))</f>
        <v/>
      </c>
      <c r="AK35" s="445" t="str">
        <f>IF(AK33="","",VLOOKUP(AK33,'【標準様式１】シフト記号表（勤務時間帯）'!$D$6:$Z$47,23,FALSE))</f>
        <v/>
      </c>
      <c r="AL35" s="445" t="str">
        <f>IF(AL33="","",VLOOKUP(AL33,'【標準様式１】シフト記号表（勤務時間帯）'!$D$6:$Z$47,23,FALSE))</f>
        <v/>
      </c>
      <c r="AM35" s="445" t="str">
        <f>IF(AM33="","",VLOOKUP(AM33,'【標準様式１】シフト記号表（勤務時間帯）'!$D$6:$Z$47,23,FALSE))</f>
        <v/>
      </c>
      <c r="AN35" s="445" t="str">
        <f>IF(AN33="","",VLOOKUP(AN33,'【標準様式１】シフト記号表（勤務時間帯）'!$D$6:$Z$47,23,FALSE))</f>
        <v/>
      </c>
      <c r="AO35" s="446" t="str">
        <f>IF(AO33="","",VLOOKUP(AO33,'【標準様式１】シフト記号表（勤務時間帯）'!$D$6:$Z$47,23,FALSE))</f>
        <v/>
      </c>
      <c r="AP35" s="444" t="str">
        <f>IF(AP33="","",VLOOKUP(AP33,'【標準様式１】シフト記号表（勤務時間帯）'!$D$6:$Z$47,23,FALSE))</f>
        <v/>
      </c>
      <c r="AQ35" s="445" t="str">
        <f>IF(AQ33="","",VLOOKUP(AQ33,'【標準様式１】シフト記号表（勤務時間帯）'!$D$6:$Z$47,23,FALSE))</f>
        <v/>
      </c>
      <c r="AR35" s="445" t="str">
        <f>IF(AR33="","",VLOOKUP(AR33,'【標準様式１】シフト記号表（勤務時間帯）'!$D$6:$Z$47,23,FALSE))</f>
        <v/>
      </c>
      <c r="AS35" s="445" t="str">
        <f>IF(AS33="","",VLOOKUP(AS33,'【標準様式１】シフト記号表（勤務時間帯）'!$D$6:$Z$47,23,FALSE))</f>
        <v/>
      </c>
      <c r="AT35" s="445" t="str">
        <f>IF(AT33="","",VLOOKUP(AT33,'【標準様式１】シフト記号表（勤務時間帯）'!$D$6:$Z$47,23,FALSE))</f>
        <v/>
      </c>
      <c r="AU35" s="445" t="str">
        <f>IF(AU33="","",VLOOKUP(AU33,'【標準様式１】シフト記号表（勤務時間帯）'!$D$6:$Z$47,23,FALSE))</f>
        <v/>
      </c>
      <c r="AV35" s="446" t="str">
        <f>IF(AV33="","",VLOOKUP(AV33,'【標準様式１】シフト記号表（勤務時間帯）'!$D$6:$Z$47,23,FALSE))</f>
        <v/>
      </c>
      <c r="AW35" s="444" t="str">
        <f>IF(AW33="","",VLOOKUP(AW33,'【標準様式１】シフト記号表（勤務時間帯）'!$D$6:$Z$47,23,FALSE))</f>
        <v/>
      </c>
      <c r="AX35" s="445" t="str">
        <f>IF(AX33="","",VLOOKUP(AX33,'【標準様式１】シフト記号表（勤務時間帯）'!$D$6:$Z$47,23,FALSE))</f>
        <v/>
      </c>
      <c r="AY35" s="445" t="str">
        <f>IF(AY33="","",VLOOKUP(AY33,'【標準様式１】シフト記号表（勤務時間帯）'!$D$6:$Z$47,23,FALSE))</f>
        <v/>
      </c>
      <c r="AZ35" s="1355">
        <f>IF($BC$3="４週",SUM(U35:AV35),IF($BC$3="暦月",SUM(U35:AY35),""))</f>
        <v>0</v>
      </c>
      <c r="BA35" s="1356"/>
      <c r="BB35" s="1357">
        <f>IF($BC$3="４週",AZ35/4,IF($BC$3="暦月",(AZ35/($BC$8/7)),""))</f>
        <v>0</v>
      </c>
      <c r="BC35" s="1356"/>
      <c r="BD35" s="1349"/>
      <c r="BE35" s="1350"/>
      <c r="BF35" s="1350"/>
      <c r="BG35" s="1350"/>
      <c r="BH35" s="1351"/>
    </row>
    <row r="36" spans="2:60" ht="20.25" customHeight="1" x14ac:dyDescent="0.4">
      <c r="B36" s="447"/>
      <c r="C36" s="1298"/>
      <c r="D36" s="1299"/>
      <c r="E36" s="1300"/>
      <c r="F36" s="429"/>
      <c r="G36" s="430"/>
      <c r="H36" s="1362"/>
      <c r="I36" s="1310"/>
      <c r="J36" s="1311"/>
      <c r="K36" s="1311"/>
      <c r="L36" s="1312"/>
      <c r="M36" s="1319"/>
      <c r="N36" s="1320"/>
      <c r="O36" s="1321"/>
      <c r="P36" s="269" t="s">
        <v>833</v>
      </c>
      <c r="Q36" s="455"/>
      <c r="R36" s="455"/>
      <c r="S36" s="456"/>
      <c r="T36" s="461"/>
      <c r="U36" s="452"/>
      <c r="V36" s="453"/>
      <c r="W36" s="453"/>
      <c r="X36" s="453"/>
      <c r="Y36" s="453"/>
      <c r="Z36" s="453"/>
      <c r="AA36" s="454"/>
      <c r="AB36" s="452"/>
      <c r="AC36" s="453"/>
      <c r="AD36" s="453"/>
      <c r="AE36" s="453"/>
      <c r="AF36" s="453"/>
      <c r="AG36" s="453"/>
      <c r="AH36" s="454"/>
      <c r="AI36" s="452"/>
      <c r="AJ36" s="453"/>
      <c r="AK36" s="453"/>
      <c r="AL36" s="453"/>
      <c r="AM36" s="453"/>
      <c r="AN36" s="453"/>
      <c r="AO36" s="454"/>
      <c r="AP36" s="452"/>
      <c r="AQ36" s="453"/>
      <c r="AR36" s="453"/>
      <c r="AS36" s="453"/>
      <c r="AT36" s="453"/>
      <c r="AU36" s="453"/>
      <c r="AV36" s="454"/>
      <c r="AW36" s="452"/>
      <c r="AX36" s="453"/>
      <c r="AY36" s="453"/>
      <c r="AZ36" s="1328"/>
      <c r="BA36" s="1329"/>
      <c r="BB36" s="1342"/>
      <c r="BC36" s="1329"/>
      <c r="BD36" s="1343"/>
      <c r="BE36" s="1344"/>
      <c r="BF36" s="1344"/>
      <c r="BG36" s="1344"/>
      <c r="BH36" s="1345"/>
    </row>
    <row r="37" spans="2:60" ht="20.25" customHeight="1" x14ac:dyDescent="0.4">
      <c r="B37" s="428">
        <f>B34+1</f>
        <v>6</v>
      </c>
      <c r="C37" s="1301"/>
      <c r="D37" s="1302"/>
      <c r="E37" s="1303"/>
      <c r="F37" s="429">
        <f>C36</f>
        <v>0</v>
      </c>
      <c r="G37" s="430"/>
      <c r="H37" s="1308"/>
      <c r="I37" s="1313"/>
      <c r="J37" s="1314"/>
      <c r="K37" s="1314"/>
      <c r="L37" s="1315"/>
      <c r="M37" s="1322"/>
      <c r="N37" s="1323"/>
      <c r="O37" s="1324"/>
      <c r="P37" s="431" t="s">
        <v>835</v>
      </c>
      <c r="Q37" s="432"/>
      <c r="R37" s="432"/>
      <c r="S37" s="433"/>
      <c r="T37" s="434"/>
      <c r="U37" s="435" t="str">
        <f>IF(U36="","",VLOOKUP(U36,'【標準様式１】シフト記号表（勤務時間帯）'!$D$6:$X$47,21,FALSE))</f>
        <v/>
      </c>
      <c r="V37" s="436" t="str">
        <f>IF(V36="","",VLOOKUP(V36,'【標準様式１】シフト記号表（勤務時間帯）'!$D$6:$X$47,21,FALSE))</f>
        <v/>
      </c>
      <c r="W37" s="436" t="str">
        <f>IF(W36="","",VLOOKUP(W36,'【標準様式１】シフト記号表（勤務時間帯）'!$D$6:$X$47,21,FALSE))</f>
        <v/>
      </c>
      <c r="X37" s="436" t="str">
        <f>IF(X36="","",VLOOKUP(X36,'【標準様式１】シフト記号表（勤務時間帯）'!$D$6:$X$47,21,FALSE))</f>
        <v/>
      </c>
      <c r="Y37" s="436" t="str">
        <f>IF(Y36="","",VLOOKUP(Y36,'【標準様式１】シフト記号表（勤務時間帯）'!$D$6:$X$47,21,FALSE))</f>
        <v/>
      </c>
      <c r="Z37" s="436" t="str">
        <f>IF(Z36="","",VLOOKUP(Z36,'【標準様式１】シフト記号表（勤務時間帯）'!$D$6:$X$47,21,FALSE))</f>
        <v/>
      </c>
      <c r="AA37" s="437" t="str">
        <f>IF(AA36="","",VLOOKUP(AA36,'【標準様式１】シフト記号表（勤務時間帯）'!$D$6:$X$47,21,FALSE))</f>
        <v/>
      </c>
      <c r="AB37" s="435" t="str">
        <f>IF(AB36="","",VLOOKUP(AB36,'【標準様式１】シフト記号表（勤務時間帯）'!$D$6:$X$47,21,FALSE))</f>
        <v/>
      </c>
      <c r="AC37" s="436" t="str">
        <f>IF(AC36="","",VLOOKUP(AC36,'【標準様式１】シフト記号表（勤務時間帯）'!$D$6:$X$47,21,FALSE))</f>
        <v/>
      </c>
      <c r="AD37" s="436" t="str">
        <f>IF(AD36="","",VLOOKUP(AD36,'【標準様式１】シフト記号表（勤務時間帯）'!$D$6:$X$47,21,FALSE))</f>
        <v/>
      </c>
      <c r="AE37" s="436" t="str">
        <f>IF(AE36="","",VLOOKUP(AE36,'【標準様式１】シフト記号表（勤務時間帯）'!$D$6:$X$47,21,FALSE))</f>
        <v/>
      </c>
      <c r="AF37" s="436" t="str">
        <f>IF(AF36="","",VLOOKUP(AF36,'【標準様式１】シフト記号表（勤務時間帯）'!$D$6:$X$47,21,FALSE))</f>
        <v/>
      </c>
      <c r="AG37" s="436" t="str">
        <f>IF(AG36="","",VLOOKUP(AG36,'【標準様式１】シフト記号表（勤務時間帯）'!$D$6:$X$47,21,FALSE))</f>
        <v/>
      </c>
      <c r="AH37" s="437" t="str">
        <f>IF(AH36="","",VLOOKUP(AH36,'【標準様式１】シフト記号表（勤務時間帯）'!$D$6:$X$47,21,FALSE))</f>
        <v/>
      </c>
      <c r="AI37" s="435" t="str">
        <f>IF(AI36="","",VLOOKUP(AI36,'【標準様式１】シフト記号表（勤務時間帯）'!$D$6:$X$47,21,FALSE))</f>
        <v/>
      </c>
      <c r="AJ37" s="436" t="str">
        <f>IF(AJ36="","",VLOOKUP(AJ36,'【標準様式１】シフト記号表（勤務時間帯）'!$D$6:$X$47,21,FALSE))</f>
        <v/>
      </c>
      <c r="AK37" s="436" t="str">
        <f>IF(AK36="","",VLOOKUP(AK36,'【標準様式１】シフト記号表（勤務時間帯）'!$D$6:$X$47,21,FALSE))</f>
        <v/>
      </c>
      <c r="AL37" s="436" t="str">
        <f>IF(AL36="","",VLOOKUP(AL36,'【標準様式１】シフト記号表（勤務時間帯）'!$D$6:$X$47,21,FALSE))</f>
        <v/>
      </c>
      <c r="AM37" s="436" t="str">
        <f>IF(AM36="","",VLOOKUP(AM36,'【標準様式１】シフト記号表（勤務時間帯）'!$D$6:$X$47,21,FALSE))</f>
        <v/>
      </c>
      <c r="AN37" s="436" t="str">
        <f>IF(AN36="","",VLOOKUP(AN36,'【標準様式１】シフト記号表（勤務時間帯）'!$D$6:$X$47,21,FALSE))</f>
        <v/>
      </c>
      <c r="AO37" s="437" t="str">
        <f>IF(AO36="","",VLOOKUP(AO36,'【標準様式１】シフト記号表（勤務時間帯）'!$D$6:$X$47,21,FALSE))</f>
        <v/>
      </c>
      <c r="AP37" s="435" t="str">
        <f>IF(AP36="","",VLOOKUP(AP36,'【標準様式１】シフト記号表（勤務時間帯）'!$D$6:$X$47,21,FALSE))</f>
        <v/>
      </c>
      <c r="AQ37" s="436" t="str">
        <f>IF(AQ36="","",VLOOKUP(AQ36,'【標準様式１】シフト記号表（勤務時間帯）'!$D$6:$X$47,21,FALSE))</f>
        <v/>
      </c>
      <c r="AR37" s="436" t="str">
        <f>IF(AR36="","",VLOOKUP(AR36,'【標準様式１】シフト記号表（勤務時間帯）'!$D$6:$X$47,21,FALSE))</f>
        <v/>
      </c>
      <c r="AS37" s="436" t="str">
        <f>IF(AS36="","",VLOOKUP(AS36,'【標準様式１】シフト記号表（勤務時間帯）'!$D$6:$X$47,21,FALSE))</f>
        <v/>
      </c>
      <c r="AT37" s="436" t="str">
        <f>IF(AT36="","",VLOOKUP(AT36,'【標準様式１】シフト記号表（勤務時間帯）'!$D$6:$X$47,21,FALSE))</f>
        <v/>
      </c>
      <c r="AU37" s="436" t="str">
        <f>IF(AU36="","",VLOOKUP(AU36,'【標準様式１】シフト記号表（勤務時間帯）'!$D$6:$X$47,21,FALSE))</f>
        <v/>
      </c>
      <c r="AV37" s="437" t="str">
        <f>IF(AV36="","",VLOOKUP(AV36,'【標準様式１】シフト記号表（勤務時間帯）'!$D$6:$X$47,21,FALSE))</f>
        <v/>
      </c>
      <c r="AW37" s="435" t="str">
        <f>IF(AW36="","",VLOOKUP(AW36,'【標準様式１】シフト記号表（勤務時間帯）'!$D$6:$X$47,21,FALSE))</f>
        <v/>
      </c>
      <c r="AX37" s="436" t="str">
        <f>IF(AX36="","",VLOOKUP(AX36,'【標準様式１】シフト記号表（勤務時間帯）'!$D$6:$X$47,21,FALSE))</f>
        <v/>
      </c>
      <c r="AY37" s="436" t="str">
        <f>IF(AY36="","",VLOOKUP(AY36,'【標準様式１】シフト記号表（勤務時間帯）'!$D$6:$X$47,21,FALSE))</f>
        <v/>
      </c>
      <c r="AZ37" s="1352">
        <f>IF($BC$3="４週",SUM(U37:AV37),IF($BC$3="暦月",SUM(U37:AY37),""))</f>
        <v>0</v>
      </c>
      <c r="BA37" s="1353"/>
      <c r="BB37" s="1354">
        <f>IF($BC$3="４週",AZ37/4,IF($BC$3="暦月",(AZ37/($BC$8/7)),""))</f>
        <v>0</v>
      </c>
      <c r="BC37" s="1353"/>
      <c r="BD37" s="1346"/>
      <c r="BE37" s="1347"/>
      <c r="BF37" s="1347"/>
      <c r="BG37" s="1347"/>
      <c r="BH37" s="1348"/>
    </row>
    <row r="38" spans="2:60" ht="20.25" customHeight="1" x14ac:dyDescent="0.4">
      <c r="B38" s="438"/>
      <c r="C38" s="1304"/>
      <c r="D38" s="1305"/>
      <c r="E38" s="1306"/>
      <c r="F38" s="439"/>
      <c r="G38" s="440">
        <f>C36</f>
        <v>0</v>
      </c>
      <c r="H38" s="1309"/>
      <c r="I38" s="1316"/>
      <c r="J38" s="1317"/>
      <c r="K38" s="1317"/>
      <c r="L38" s="1318"/>
      <c r="M38" s="1325"/>
      <c r="N38" s="1326"/>
      <c r="O38" s="1327"/>
      <c r="P38" s="441" t="s">
        <v>836</v>
      </c>
      <c r="Q38" s="458"/>
      <c r="R38" s="458"/>
      <c r="S38" s="442"/>
      <c r="T38" s="443"/>
      <c r="U38" s="444" t="str">
        <f>IF(U36="","",VLOOKUP(U36,'【標準様式１】シフト記号表（勤務時間帯）'!$D$6:$Z$47,23,FALSE))</f>
        <v/>
      </c>
      <c r="V38" s="445" t="str">
        <f>IF(V36="","",VLOOKUP(V36,'【標準様式１】シフト記号表（勤務時間帯）'!$D$6:$Z$47,23,FALSE))</f>
        <v/>
      </c>
      <c r="W38" s="445" t="str">
        <f>IF(W36="","",VLOOKUP(W36,'【標準様式１】シフト記号表（勤務時間帯）'!$D$6:$Z$47,23,FALSE))</f>
        <v/>
      </c>
      <c r="X38" s="445" t="str">
        <f>IF(X36="","",VLOOKUP(X36,'【標準様式１】シフト記号表（勤務時間帯）'!$D$6:$Z$47,23,FALSE))</f>
        <v/>
      </c>
      <c r="Y38" s="445" t="str">
        <f>IF(Y36="","",VLOOKUP(Y36,'【標準様式１】シフト記号表（勤務時間帯）'!$D$6:$Z$47,23,FALSE))</f>
        <v/>
      </c>
      <c r="Z38" s="445" t="str">
        <f>IF(Z36="","",VLOOKUP(Z36,'【標準様式１】シフト記号表（勤務時間帯）'!$D$6:$Z$47,23,FALSE))</f>
        <v/>
      </c>
      <c r="AA38" s="446" t="str">
        <f>IF(AA36="","",VLOOKUP(AA36,'【標準様式１】シフト記号表（勤務時間帯）'!$D$6:$Z$47,23,FALSE))</f>
        <v/>
      </c>
      <c r="AB38" s="444" t="str">
        <f>IF(AB36="","",VLOOKUP(AB36,'【標準様式１】シフト記号表（勤務時間帯）'!$D$6:$Z$47,23,FALSE))</f>
        <v/>
      </c>
      <c r="AC38" s="445" t="str">
        <f>IF(AC36="","",VLOOKUP(AC36,'【標準様式１】シフト記号表（勤務時間帯）'!$D$6:$Z$47,23,FALSE))</f>
        <v/>
      </c>
      <c r="AD38" s="445" t="str">
        <f>IF(AD36="","",VLOOKUP(AD36,'【標準様式１】シフト記号表（勤務時間帯）'!$D$6:$Z$47,23,FALSE))</f>
        <v/>
      </c>
      <c r="AE38" s="445" t="str">
        <f>IF(AE36="","",VLOOKUP(AE36,'【標準様式１】シフト記号表（勤務時間帯）'!$D$6:$Z$47,23,FALSE))</f>
        <v/>
      </c>
      <c r="AF38" s="445" t="str">
        <f>IF(AF36="","",VLOOKUP(AF36,'【標準様式１】シフト記号表（勤務時間帯）'!$D$6:$Z$47,23,FALSE))</f>
        <v/>
      </c>
      <c r="AG38" s="445" t="str">
        <f>IF(AG36="","",VLOOKUP(AG36,'【標準様式１】シフト記号表（勤務時間帯）'!$D$6:$Z$47,23,FALSE))</f>
        <v/>
      </c>
      <c r="AH38" s="446" t="str">
        <f>IF(AH36="","",VLOOKUP(AH36,'【標準様式１】シフト記号表（勤務時間帯）'!$D$6:$Z$47,23,FALSE))</f>
        <v/>
      </c>
      <c r="AI38" s="444" t="str">
        <f>IF(AI36="","",VLOOKUP(AI36,'【標準様式１】シフト記号表（勤務時間帯）'!$D$6:$Z$47,23,FALSE))</f>
        <v/>
      </c>
      <c r="AJ38" s="445" t="str">
        <f>IF(AJ36="","",VLOOKUP(AJ36,'【標準様式１】シフト記号表（勤務時間帯）'!$D$6:$Z$47,23,FALSE))</f>
        <v/>
      </c>
      <c r="AK38" s="445" t="str">
        <f>IF(AK36="","",VLOOKUP(AK36,'【標準様式１】シフト記号表（勤務時間帯）'!$D$6:$Z$47,23,FALSE))</f>
        <v/>
      </c>
      <c r="AL38" s="445" t="str">
        <f>IF(AL36="","",VLOOKUP(AL36,'【標準様式１】シフト記号表（勤務時間帯）'!$D$6:$Z$47,23,FALSE))</f>
        <v/>
      </c>
      <c r="AM38" s="445" t="str">
        <f>IF(AM36="","",VLOOKUP(AM36,'【標準様式１】シフト記号表（勤務時間帯）'!$D$6:$Z$47,23,FALSE))</f>
        <v/>
      </c>
      <c r="AN38" s="445" t="str">
        <f>IF(AN36="","",VLOOKUP(AN36,'【標準様式１】シフト記号表（勤務時間帯）'!$D$6:$Z$47,23,FALSE))</f>
        <v/>
      </c>
      <c r="AO38" s="446" t="str">
        <f>IF(AO36="","",VLOOKUP(AO36,'【標準様式１】シフト記号表（勤務時間帯）'!$D$6:$Z$47,23,FALSE))</f>
        <v/>
      </c>
      <c r="AP38" s="444" t="str">
        <f>IF(AP36="","",VLOOKUP(AP36,'【標準様式１】シフト記号表（勤務時間帯）'!$D$6:$Z$47,23,FALSE))</f>
        <v/>
      </c>
      <c r="AQ38" s="445" t="str">
        <f>IF(AQ36="","",VLOOKUP(AQ36,'【標準様式１】シフト記号表（勤務時間帯）'!$D$6:$Z$47,23,FALSE))</f>
        <v/>
      </c>
      <c r="AR38" s="445" t="str">
        <f>IF(AR36="","",VLOOKUP(AR36,'【標準様式１】シフト記号表（勤務時間帯）'!$D$6:$Z$47,23,FALSE))</f>
        <v/>
      </c>
      <c r="AS38" s="445" t="str">
        <f>IF(AS36="","",VLOOKUP(AS36,'【標準様式１】シフト記号表（勤務時間帯）'!$D$6:$Z$47,23,FALSE))</f>
        <v/>
      </c>
      <c r="AT38" s="445" t="str">
        <f>IF(AT36="","",VLOOKUP(AT36,'【標準様式１】シフト記号表（勤務時間帯）'!$D$6:$Z$47,23,FALSE))</f>
        <v/>
      </c>
      <c r="AU38" s="445" t="str">
        <f>IF(AU36="","",VLOOKUP(AU36,'【標準様式１】シフト記号表（勤務時間帯）'!$D$6:$Z$47,23,FALSE))</f>
        <v/>
      </c>
      <c r="AV38" s="446" t="str">
        <f>IF(AV36="","",VLOOKUP(AV36,'【標準様式１】シフト記号表（勤務時間帯）'!$D$6:$Z$47,23,FALSE))</f>
        <v/>
      </c>
      <c r="AW38" s="444" t="str">
        <f>IF(AW36="","",VLOOKUP(AW36,'【標準様式１】シフト記号表（勤務時間帯）'!$D$6:$Z$47,23,FALSE))</f>
        <v/>
      </c>
      <c r="AX38" s="445" t="str">
        <f>IF(AX36="","",VLOOKUP(AX36,'【標準様式１】シフト記号表（勤務時間帯）'!$D$6:$Z$47,23,FALSE))</f>
        <v/>
      </c>
      <c r="AY38" s="445" t="str">
        <f>IF(AY36="","",VLOOKUP(AY36,'【標準様式１】シフト記号表（勤務時間帯）'!$D$6:$Z$47,23,FALSE))</f>
        <v/>
      </c>
      <c r="AZ38" s="1355">
        <f>IF($BC$3="４週",SUM(U38:AV38),IF($BC$3="暦月",SUM(U38:AY38),""))</f>
        <v>0</v>
      </c>
      <c r="BA38" s="1356"/>
      <c r="BB38" s="1357">
        <f>IF($BC$3="４週",AZ38/4,IF($BC$3="暦月",(AZ38/($BC$8/7)),""))</f>
        <v>0</v>
      </c>
      <c r="BC38" s="1356"/>
      <c r="BD38" s="1349"/>
      <c r="BE38" s="1350"/>
      <c r="BF38" s="1350"/>
      <c r="BG38" s="1350"/>
      <c r="BH38" s="1351"/>
    </row>
    <row r="39" spans="2:60" ht="20.25" customHeight="1" x14ac:dyDescent="0.4">
      <c r="B39" s="447"/>
      <c r="C39" s="1298"/>
      <c r="D39" s="1299"/>
      <c r="E39" s="1300"/>
      <c r="F39" s="429"/>
      <c r="G39" s="430"/>
      <c r="H39" s="1362"/>
      <c r="I39" s="1310"/>
      <c r="J39" s="1311"/>
      <c r="K39" s="1311"/>
      <c r="L39" s="1312"/>
      <c r="M39" s="1319"/>
      <c r="N39" s="1320"/>
      <c r="O39" s="1321"/>
      <c r="P39" s="269" t="s">
        <v>833</v>
      </c>
      <c r="Q39" s="176"/>
      <c r="R39" s="176"/>
      <c r="S39" s="450"/>
      <c r="T39" s="451"/>
      <c r="U39" s="452"/>
      <c r="V39" s="453"/>
      <c r="W39" s="453"/>
      <c r="X39" s="453"/>
      <c r="Y39" s="453"/>
      <c r="Z39" s="453"/>
      <c r="AA39" s="454"/>
      <c r="AB39" s="452"/>
      <c r="AC39" s="453"/>
      <c r="AD39" s="453"/>
      <c r="AE39" s="453"/>
      <c r="AF39" s="453"/>
      <c r="AG39" s="453"/>
      <c r="AH39" s="454"/>
      <c r="AI39" s="452"/>
      <c r="AJ39" s="453"/>
      <c r="AK39" s="453"/>
      <c r="AL39" s="453"/>
      <c r="AM39" s="453"/>
      <c r="AN39" s="453"/>
      <c r="AO39" s="454"/>
      <c r="AP39" s="452"/>
      <c r="AQ39" s="453"/>
      <c r="AR39" s="453"/>
      <c r="AS39" s="453"/>
      <c r="AT39" s="453"/>
      <c r="AU39" s="453"/>
      <c r="AV39" s="454"/>
      <c r="AW39" s="452"/>
      <c r="AX39" s="453"/>
      <c r="AY39" s="453"/>
      <c r="AZ39" s="1328"/>
      <c r="BA39" s="1329"/>
      <c r="BB39" s="1342"/>
      <c r="BC39" s="1329"/>
      <c r="BD39" s="1343"/>
      <c r="BE39" s="1344"/>
      <c r="BF39" s="1344"/>
      <c r="BG39" s="1344"/>
      <c r="BH39" s="1345"/>
    </row>
    <row r="40" spans="2:60" ht="20.25" customHeight="1" x14ac:dyDescent="0.4">
      <c r="B40" s="428">
        <f>B37+1</f>
        <v>7</v>
      </c>
      <c r="C40" s="1301"/>
      <c r="D40" s="1302"/>
      <c r="E40" s="1303"/>
      <c r="F40" s="429">
        <f>C39</f>
        <v>0</v>
      </c>
      <c r="G40" s="430"/>
      <c r="H40" s="1308"/>
      <c r="I40" s="1313"/>
      <c r="J40" s="1314"/>
      <c r="K40" s="1314"/>
      <c r="L40" s="1315"/>
      <c r="M40" s="1322"/>
      <c r="N40" s="1323"/>
      <c r="O40" s="1324"/>
      <c r="P40" s="431" t="s">
        <v>835</v>
      </c>
      <c r="Q40" s="432"/>
      <c r="R40" s="432"/>
      <c r="S40" s="433"/>
      <c r="T40" s="434"/>
      <c r="U40" s="435" t="str">
        <f>IF(U39="","",VLOOKUP(U39,'【標準様式１】シフト記号表（勤務時間帯）'!$D$6:$X$47,21,FALSE))</f>
        <v/>
      </c>
      <c r="V40" s="436" t="str">
        <f>IF(V39="","",VLOOKUP(V39,'【標準様式１】シフト記号表（勤務時間帯）'!$D$6:$X$47,21,FALSE))</f>
        <v/>
      </c>
      <c r="W40" s="436" t="str">
        <f>IF(W39="","",VLOOKUP(W39,'【標準様式１】シフト記号表（勤務時間帯）'!$D$6:$X$47,21,FALSE))</f>
        <v/>
      </c>
      <c r="X40" s="436" t="str">
        <f>IF(X39="","",VLOOKUP(X39,'【標準様式１】シフト記号表（勤務時間帯）'!$D$6:$X$47,21,FALSE))</f>
        <v/>
      </c>
      <c r="Y40" s="436" t="str">
        <f>IF(Y39="","",VLOOKUP(Y39,'【標準様式１】シフト記号表（勤務時間帯）'!$D$6:$X$47,21,FALSE))</f>
        <v/>
      </c>
      <c r="Z40" s="436" t="str">
        <f>IF(Z39="","",VLOOKUP(Z39,'【標準様式１】シフト記号表（勤務時間帯）'!$D$6:$X$47,21,FALSE))</f>
        <v/>
      </c>
      <c r="AA40" s="437" t="str">
        <f>IF(AA39="","",VLOOKUP(AA39,'【標準様式１】シフト記号表（勤務時間帯）'!$D$6:$X$47,21,FALSE))</f>
        <v/>
      </c>
      <c r="AB40" s="435" t="str">
        <f>IF(AB39="","",VLOOKUP(AB39,'【標準様式１】シフト記号表（勤務時間帯）'!$D$6:$X$47,21,FALSE))</f>
        <v/>
      </c>
      <c r="AC40" s="436" t="str">
        <f>IF(AC39="","",VLOOKUP(AC39,'【標準様式１】シフト記号表（勤務時間帯）'!$D$6:$X$47,21,FALSE))</f>
        <v/>
      </c>
      <c r="AD40" s="436" t="str">
        <f>IF(AD39="","",VLOOKUP(AD39,'【標準様式１】シフト記号表（勤務時間帯）'!$D$6:$X$47,21,FALSE))</f>
        <v/>
      </c>
      <c r="AE40" s="436" t="str">
        <f>IF(AE39="","",VLOOKUP(AE39,'【標準様式１】シフト記号表（勤務時間帯）'!$D$6:$X$47,21,FALSE))</f>
        <v/>
      </c>
      <c r="AF40" s="436" t="str">
        <f>IF(AF39="","",VLOOKUP(AF39,'【標準様式１】シフト記号表（勤務時間帯）'!$D$6:$X$47,21,FALSE))</f>
        <v/>
      </c>
      <c r="AG40" s="436" t="str">
        <f>IF(AG39="","",VLOOKUP(AG39,'【標準様式１】シフト記号表（勤務時間帯）'!$D$6:$X$47,21,FALSE))</f>
        <v/>
      </c>
      <c r="AH40" s="437" t="str">
        <f>IF(AH39="","",VLOOKUP(AH39,'【標準様式１】シフト記号表（勤務時間帯）'!$D$6:$X$47,21,FALSE))</f>
        <v/>
      </c>
      <c r="AI40" s="435" t="str">
        <f>IF(AI39="","",VLOOKUP(AI39,'【標準様式１】シフト記号表（勤務時間帯）'!$D$6:$X$47,21,FALSE))</f>
        <v/>
      </c>
      <c r="AJ40" s="436" t="str">
        <f>IF(AJ39="","",VLOOKUP(AJ39,'【標準様式１】シフト記号表（勤務時間帯）'!$D$6:$X$47,21,FALSE))</f>
        <v/>
      </c>
      <c r="AK40" s="436" t="str">
        <f>IF(AK39="","",VLOOKUP(AK39,'【標準様式１】シフト記号表（勤務時間帯）'!$D$6:$X$47,21,FALSE))</f>
        <v/>
      </c>
      <c r="AL40" s="436" t="str">
        <f>IF(AL39="","",VLOOKUP(AL39,'【標準様式１】シフト記号表（勤務時間帯）'!$D$6:$X$47,21,FALSE))</f>
        <v/>
      </c>
      <c r="AM40" s="436" t="str">
        <f>IF(AM39="","",VLOOKUP(AM39,'【標準様式１】シフト記号表（勤務時間帯）'!$D$6:$X$47,21,FALSE))</f>
        <v/>
      </c>
      <c r="AN40" s="436" t="str">
        <f>IF(AN39="","",VLOOKUP(AN39,'【標準様式１】シフト記号表（勤務時間帯）'!$D$6:$X$47,21,FALSE))</f>
        <v/>
      </c>
      <c r="AO40" s="437" t="str">
        <f>IF(AO39="","",VLOOKUP(AO39,'【標準様式１】シフト記号表（勤務時間帯）'!$D$6:$X$47,21,FALSE))</f>
        <v/>
      </c>
      <c r="AP40" s="435" t="str">
        <f>IF(AP39="","",VLOOKUP(AP39,'【標準様式１】シフト記号表（勤務時間帯）'!$D$6:$X$47,21,FALSE))</f>
        <v/>
      </c>
      <c r="AQ40" s="436" t="str">
        <f>IF(AQ39="","",VLOOKUP(AQ39,'【標準様式１】シフト記号表（勤務時間帯）'!$D$6:$X$47,21,FALSE))</f>
        <v/>
      </c>
      <c r="AR40" s="436" t="str">
        <f>IF(AR39="","",VLOOKUP(AR39,'【標準様式１】シフト記号表（勤務時間帯）'!$D$6:$X$47,21,FALSE))</f>
        <v/>
      </c>
      <c r="AS40" s="436" t="str">
        <f>IF(AS39="","",VLOOKUP(AS39,'【標準様式１】シフト記号表（勤務時間帯）'!$D$6:$X$47,21,FALSE))</f>
        <v/>
      </c>
      <c r="AT40" s="436" t="str">
        <f>IF(AT39="","",VLOOKUP(AT39,'【標準様式１】シフト記号表（勤務時間帯）'!$D$6:$X$47,21,FALSE))</f>
        <v/>
      </c>
      <c r="AU40" s="436" t="str">
        <f>IF(AU39="","",VLOOKUP(AU39,'【標準様式１】シフト記号表（勤務時間帯）'!$D$6:$X$47,21,FALSE))</f>
        <v/>
      </c>
      <c r="AV40" s="437" t="str">
        <f>IF(AV39="","",VLOOKUP(AV39,'【標準様式１】シフト記号表（勤務時間帯）'!$D$6:$X$47,21,FALSE))</f>
        <v/>
      </c>
      <c r="AW40" s="435" t="str">
        <f>IF(AW39="","",VLOOKUP(AW39,'【標準様式１】シフト記号表（勤務時間帯）'!$D$6:$X$47,21,FALSE))</f>
        <v/>
      </c>
      <c r="AX40" s="436" t="str">
        <f>IF(AX39="","",VLOOKUP(AX39,'【標準様式１】シフト記号表（勤務時間帯）'!$D$6:$X$47,21,FALSE))</f>
        <v/>
      </c>
      <c r="AY40" s="436" t="str">
        <f>IF(AY39="","",VLOOKUP(AY39,'【標準様式１】シフト記号表（勤務時間帯）'!$D$6:$X$47,21,FALSE))</f>
        <v/>
      </c>
      <c r="AZ40" s="1352">
        <f>IF($BC$3="４週",SUM(U40:AV40),IF($BC$3="暦月",SUM(U40:AY40),""))</f>
        <v>0</v>
      </c>
      <c r="BA40" s="1353"/>
      <c r="BB40" s="1354">
        <f>IF($BC$3="４週",AZ40/4,IF($BC$3="暦月",(AZ40/($BC$8/7)),""))</f>
        <v>0</v>
      </c>
      <c r="BC40" s="1353"/>
      <c r="BD40" s="1346"/>
      <c r="BE40" s="1347"/>
      <c r="BF40" s="1347"/>
      <c r="BG40" s="1347"/>
      <c r="BH40" s="1348"/>
    </row>
    <row r="41" spans="2:60" ht="20.25" customHeight="1" x14ac:dyDescent="0.4">
      <c r="B41" s="438"/>
      <c r="C41" s="1304"/>
      <c r="D41" s="1305"/>
      <c r="E41" s="1306"/>
      <c r="F41" s="439"/>
      <c r="G41" s="440">
        <f>C39</f>
        <v>0</v>
      </c>
      <c r="H41" s="1309"/>
      <c r="I41" s="1316"/>
      <c r="J41" s="1317"/>
      <c r="K41" s="1317"/>
      <c r="L41" s="1318"/>
      <c r="M41" s="1325"/>
      <c r="N41" s="1326"/>
      <c r="O41" s="1327"/>
      <c r="P41" s="441" t="s">
        <v>836</v>
      </c>
      <c r="Q41" s="455"/>
      <c r="R41" s="455"/>
      <c r="S41" s="456"/>
      <c r="T41" s="457"/>
      <c r="U41" s="444" t="str">
        <f>IF(U39="","",VLOOKUP(U39,'【標準様式１】シフト記号表（勤務時間帯）'!$D$6:$Z$47,23,FALSE))</f>
        <v/>
      </c>
      <c r="V41" s="445" t="str">
        <f>IF(V39="","",VLOOKUP(V39,'【標準様式１】シフト記号表（勤務時間帯）'!$D$6:$Z$47,23,FALSE))</f>
        <v/>
      </c>
      <c r="W41" s="445" t="str">
        <f>IF(W39="","",VLOOKUP(W39,'【標準様式１】シフト記号表（勤務時間帯）'!$D$6:$Z$47,23,FALSE))</f>
        <v/>
      </c>
      <c r="X41" s="445" t="str">
        <f>IF(X39="","",VLOOKUP(X39,'【標準様式１】シフト記号表（勤務時間帯）'!$D$6:$Z$47,23,FALSE))</f>
        <v/>
      </c>
      <c r="Y41" s="445" t="str">
        <f>IF(Y39="","",VLOOKUP(Y39,'【標準様式１】シフト記号表（勤務時間帯）'!$D$6:$Z$47,23,FALSE))</f>
        <v/>
      </c>
      <c r="Z41" s="445" t="str">
        <f>IF(Z39="","",VLOOKUP(Z39,'【標準様式１】シフト記号表（勤務時間帯）'!$D$6:$Z$47,23,FALSE))</f>
        <v/>
      </c>
      <c r="AA41" s="446" t="str">
        <f>IF(AA39="","",VLOOKUP(AA39,'【標準様式１】シフト記号表（勤務時間帯）'!$D$6:$Z$47,23,FALSE))</f>
        <v/>
      </c>
      <c r="AB41" s="444" t="str">
        <f>IF(AB39="","",VLOOKUP(AB39,'【標準様式１】シフト記号表（勤務時間帯）'!$D$6:$Z$47,23,FALSE))</f>
        <v/>
      </c>
      <c r="AC41" s="445" t="str">
        <f>IF(AC39="","",VLOOKUP(AC39,'【標準様式１】シフト記号表（勤務時間帯）'!$D$6:$Z$47,23,FALSE))</f>
        <v/>
      </c>
      <c r="AD41" s="445" t="str">
        <f>IF(AD39="","",VLOOKUP(AD39,'【標準様式１】シフト記号表（勤務時間帯）'!$D$6:$Z$47,23,FALSE))</f>
        <v/>
      </c>
      <c r="AE41" s="445" t="str">
        <f>IF(AE39="","",VLOOKUP(AE39,'【標準様式１】シフト記号表（勤務時間帯）'!$D$6:$Z$47,23,FALSE))</f>
        <v/>
      </c>
      <c r="AF41" s="445" t="str">
        <f>IF(AF39="","",VLOOKUP(AF39,'【標準様式１】シフト記号表（勤務時間帯）'!$D$6:$Z$47,23,FALSE))</f>
        <v/>
      </c>
      <c r="AG41" s="445" t="str">
        <f>IF(AG39="","",VLOOKUP(AG39,'【標準様式１】シフト記号表（勤務時間帯）'!$D$6:$Z$47,23,FALSE))</f>
        <v/>
      </c>
      <c r="AH41" s="446" t="str">
        <f>IF(AH39="","",VLOOKUP(AH39,'【標準様式１】シフト記号表（勤務時間帯）'!$D$6:$Z$47,23,FALSE))</f>
        <v/>
      </c>
      <c r="AI41" s="444" t="str">
        <f>IF(AI39="","",VLOOKUP(AI39,'【標準様式１】シフト記号表（勤務時間帯）'!$D$6:$Z$47,23,FALSE))</f>
        <v/>
      </c>
      <c r="AJ41" s="445" t="str">
        <f>IF(AJ39="","",VLOOKUP(AJ39,'【標準様式１】シフト記号表（勤務時間帯）'!$D$6:$Z$47,23,FALSE))</f>
        <v/>
      </c>
      <c r="AK41" s="445" t="str">
        <f>IF(AK39="","",VLOOKUP(AK39,'【標準様式１】シフト記号表（勤務時間帯）'!$D$6:$Z$47,23,FALSE))</f>
        <v/>
      </c>
      <c r="AL41" s="445" t="str">
        <f>IF(AL39="","",VLOOKUP(AL39,'【標準様式１】シフト記号表（勤務時間帯）'!$D$6:$Z$47,23,FALSE))</f>
        <v/>
      </c>
      <c r="AM41" s="445" t="str">
        <f>IF(AM39="","",VLOOKUP(AM39,'【標準様式１】シフト記号表（勤務時間帯）'!$D$6:$Z$47,23,FALSE))</f>
        <v/>
      </c>
      <c r="AN41" s="445" t="str">
        <f>IF(AN39="","",VLOOKUP(AN39,'【標準様式１】シフト記号表（勤務時間帯）'!$D$6:$Z$47,23,FALSE))</f>
        <v/>
      </c>
      <c r="AO41" s="446" t="str">
        <f>IF(AO39="","",VLOOKUP(AO39,'【標準様式１】シフト記号表（勤務時間帯）'!$D$6:$Z$47,23,FALSE))</f>
        <v/>
      </c>
      <c r="AP41" s="444" t="str">
        <f>IF(AP39="","",VLOOKUP(AP39,'【標準様式１】シフト記号表（勤務時間帯）'!$D$6:$Z$47,23,FALSE))</f>
        <v/>
      </c>
      <c r="AQ41" s="445" t="str">
        <f>IF(AQ39="","",VLOOKUP(AQ39,'【標準様式１】シフト記号表（勤務時間帯）'!$D$6:$Z$47,23,FALSE))</f>
        <v/>
      </c>
      <c r="AR41" s="445" t="str">
        <f>IF(AR39="","",VLOOKUP(AR39,'【標準様式１】シフト記号表（勤務時間帯）'!$D$6:$Z$47,23,FALSE))</f>
        <v/>
      </c>
      <c r="AS41" s="445" t="str">
        <f>IF(AS39="","",VLOOKUP(AS39,'【標準様式１】シフト記号表（勤務時間帯）'!$D$6:$Z$47,23,FALSE))</f>
        <v/>
      </c>
      <c r="AT41" s="445" t="str">
        <f>IF(AT39="","",VLOOKUP(AT39,'【標準様式１】シフト記号表（勤務時間帯）'!$D$6:$Z$47,23,FALSE))</f>
        <v/>
      </c>
      <c r="AU41" s="445" t="str">
        <f>IF(AU39="","",VLOOKUP(AU39,'【標準様式１】シフト記号表（勤務時間帯）'!$D$6:$Z$47,23,FALSE))</f>
        <v/>
      </c>
      <c r="AV41" s="446" t="str">
        <f>IF(AV39="","",VLOOKUP(AV39,'【標準様式１】シフト記号表（勤務時間帯）'!$D$6:$Z$47,23,FALSE))</f>
        <v/>
      </c>
      <c r="AW41" s="444" t="str">
        <f>IF(AW39="","",VLOOKUP(AW39,'【標準様式１】シフト記号表（勤務時間帯）'!$D$6:$Z$47,23,FALSE))</f>
        <v/>
      </c>
      <c r="AX41" s="445" t="str">
        <f>IF(AX39="","",VLOOKUP(AX39,'【標準様式１】シフト記号表（勤務時間帯）'!$D$6:$Z$47,23,FALSE))</f>
        <v/>
      </c>
      <c r="AY41" s="445" t="str">
        <f>IF(AY39="","",VLOOKUP(AY39,'【標準様式１】シフト記号表（勤務時間帯）'!$D$6:$Z$47,23,FALSE))</f>
        <v/>
      </c>
      <c r="AZ41" s="1355">
        <f>IF($BC$3="４週",SUM(U41:AV41),IF($BC$3="暦月",SUM(U41:AY41),""))</f>
        <v>0</v>
      </c>
      <c r="BA41" s="1356"/>
      <c r="BB41" s="1357">
        <f>IF($BC$3="４週",AZ41/4,IF($BC$3="暦月",(AZ41/($BC$8/7)),""))</f>
        <v>0</v>
      </c>
      <c r="BC41" s="1356"/>
      <c r="BD41" s="1349"/>
      <c r="BE41" s="1350"/>
      <c r="BF41" s="1350"/>
      <c r="BG41" s="1350"/>
      <c r="BH41" s="1351"/>
    </row>
    <row r="42" spans="2:60" ht="20.25" customHeight="1" x14ac:dyDescent="0.4">
      <c r="B42" s="447"/>
      <c r="C42" s="1298"/>
      <c r="D42" s="1299"/>
      <c r="E42" s="1300"/>
      <c r="F42" s="429"/>
      <c r="G42" s="430"/>
      <c r="H42" s="1362"/>
      <c r="I42" s="1310"/>
      <c r="J42" s="1311"/>
      <c r="K42" s="1311"/>
      <c r="L42" s="1312"/>
      <c r="M42" s="1319"/>
      <c r="N42" s="1320"/>
      <c r="O42" s="1321"/>
      <c r="P42" s="269" t="s">
        <v>833</v>
      </c>
      <c r="Q42" s="176"/>
      <c r="R42" s="176"/>
      <c r="S42" s="450"/>
      <c r="T42" s="451"/>
      <c r="U42" s="452"/>
      <c r="V42" s="453"/>
      <c r="W42" s="453"/>
      <c r="X42" s="453"/>
      <c r="Y42" s="453"/>
      <c r="Z42" s="453"/>
      <c r="AA42" s="454"/>
      <c r="AB42" s="452"/>
      <c r="AC42" s="453"/>
      <c r="AD42" s="453"/>
      <c r="AE42" s="453"/>
      <c r="AF42" s="453"/>
      <c r="AG42" s="453"/>
      <c r="AH42" s="454"/>
      <c r="AI42" s="452"/>
      <c r="AJ42" s="453"/>
      <c r="AK42" s="453"/>
      <c r="AL42" s="453"/>
      <c r="AM42" s="453"/>
      <c r="AN42" s="453"/>
      <c r="AO42" s="454"/>
      <c r="AP42" s="452"/>
      <c r="AQ42" s="453"/>
      <c r="AR42" s="453"/>
      <c r="AS42" s="453"/>
      <c r="AT42" s="453"/>
      <c r="AU42" s="453"/>
      <c r="AV42" s="454"/>
      <c r="AW42" s="452"/>
      <c r="AX42" s="453"/>
      <c r="AY42" s="453"/>
      <c r="AZ42" s="1328"/>
      <c r="BA42" s="1329"/>
      <c r="BB42" s="1342"/>
      <c r="BC42" s="1329"/>
      <c r="BD42" s="1343"/>
      <c r="BE42" s="1344"/>
      <c r="BF42" s="1344"/>
      <c r="BG42" s="1344"/>
      <c r="BH42" s="1345"/>
    </row>
    <row r="43" spans="2:60" ht="20.25" customHeight="1" x14ac:dyDescent="0.4">
      <c r="B43" s="428">
        <f>B40+1</f>
        <v>8</v>
      </c>
      <c r="C43" s="1301"/>
      <c r="D43" s="1302"/>
      <c r="E43" s="1303"/>
      <c r="F43" s="429">
        <f>C42</f>
        <v>0</v>
      </c>
      <c r="G43" s="430"/>
      <c r="H43" s="1308"/>
      <c r="I43" s="1313"/>
      <c r="J43" s="1314"/>
      <c r="K43" s="1314"/>
      <c r="L43" s="1315"/>
      <c r="M43" s="1322"/>
      <c r="N43" s="1323"/>
      <c r="O43" s="1324"/>
      <c r="P43" s="431" t="s">
        <v>835</v>
      </c>
      <c r="Q43" s="432"/>
      <c r="R43" s="432"/>
      <c r="S43" s="433"/>
      <c r="T43" s="434"/>
      <c r="U43" s="435" t="str">
        <f>IF(U42="","",VLOOKUP(U42,'【標準様式１】シフト記号表（勤務時間帯）'!$D$6:$X$47,21,FALSE))</f>
        <v/>
      </c>
      <c r="V43" s="436" t="str">
        <f>IF(V42="","",VLOOKUP(V42,'【標準様式１】シフト記号表（勤務時間帯）'!$D$6:$X$47,21,FALSE))</f>
        <v/>
      </c>
      <c r="W43" s="436" t="str">
        <f>IF(W42="","",VLOOKUP(W42,'【標準様式１】シフト記号表（勤務時間帯）'!$D$6:$X$47,21,FALSE))</f>
        <v/>
      </c>
      <c r="X43" s="436" t="str">
        <f>IF(X42="","",VLOOKUP(X42,'【標準様式１】シフト記号表（勤務時間帯）'!$D$6:$X$47,21,FALSE))</f>
        <v/>
      </c>
      <c r="Y43" s="436" t="str">
        <f>IF(Y42="","",VLOOKUP(Y42,'【標準様式１】シフト記号表（勤務時間帯）'!$D$6:$X$47,21,FALSE))</f>
        <v/>
      </c>
      <c r="Z43" s="436" t="str">
        <f>IF(Z42="","",VLOOKUP(Z42,'【標準様式１】シフト記号表（勤務時間帯）'!$D$6:$X$47,21,FALSE))</f>
        <v/>
      </c>
      <c r="AA43" s="437" t="str">
        <f>IF(AA42="","",VLOOKUP(AA42,'【標準様式１】シフト記号表（勤務時間帯）'!$D$6:$X$47,21,FALSE))</f>
        <v/>
      </c>
      <c r="AB43" s="435" t="str">
        <f>IF(AB42="","",VLOOKUP(AB42,'【標準様式１】シフト記号表（勤務時間帯）'!$D$6:$X$47,21,FALSE))</f>
        <v/>
      </c>
      <c r="AC43" s="436" t="str">
        <f>IF(AC42="","",VLOOKUP(AC42,'【標準様式１】シフト記号表（勤務時間帯）'!$D$6:$X$47,21,FALSE))</f>
        <v/>
      </c>
      <c r="AD43" s="436" t="str">
        <f>IF(AD42="","",VLOOKUP(AD42,'【標準様式１】シフト記号表（勤務時間帯）'!$D$6:$X$47,21,FALSE))</f>
        <v/>
      </c>
      <c r="AE43" s="436" t="str">
        <f>IF(AE42="","",VLOOKUP(AE42,'【標準様式１】シフト記号表（勤務時間帯）'!$D$6:$X$47,21,FALSE))</f>
        <v/>
      </c>
      <c r="AF43" s="436" t="str">
        <f>IF(AF42="","",VLOOKUP(AF42,'【標準様式１】シフト記号表（勤務時間帯）'!$D$6:$X$47,21,FALSE))</f>
        <v/>
      </c>
      <c r="AG43" s="436" t="str">
        <f>IF(AG42="","",VLOOKUP(AG42,'【標準様式１】シフト記号表（勤務時間帯）'!$D$6:$X$47,21,FALSE))</f>
        <v/>
      </c>
      <c r="AH43" s="437" t="str">
        <f>IF(AH42="","",VLOOKUP(AH42,'【標準様式１】シフト記号表（勤務時間帯）'!$D$6:$X$47,21,FALSE))</f>
        <v/>
      </c>
      <c r="AI43" s="435" t="str">
        <f>IF(AI42="","",VLOOKUP(AI42,'【標準様式１】シフト記号表（勤務時間帯）'!$D$6:$X$47,21,FALSE))</f>
        <v/>
      </c>
      <c r="AJ43" s="436" t="str">
        <f>IF(AJ42="","",VLOOKUP(AJ42,'【標準様式１】シフト記号表（勤務時間帯）'!$D$6:$X$47,21,FALSE))</f>
        <v/>
      </c>
      <c r="AK43" s="436" t="str">
        <f>IF(AK42="","",VLOOKUP(AK42,'【標準様式１】シフト記号表（勤務時間帯）'!$D$6:$X$47,21,FALSE))</f>
        <v/>
      </c>
      <c r="AL43" s="436" t="str">
        <f>IF(AL42="","",VLOOKUP(AL42,'【標準様式１】シフト記号表（勤務時間帯）'!$D$6:$X$47,21,FALSE))</f>
        <v/>
      </c>
      <c r="AM43" s="436" t="str">
        <f>IF(AM42="","",VLOOKUP(AM42,'【標準様式１】シフト記号表（勤務時間帯）'!$D$6:$X$47,21,FALSE))</f>
        <v/>
      </c>
      <c r="AN43" s="436" t="str">
        <f>IF(AN42="","",VLOOKUP(AN42,'【標準様式１】シフト記号表（勤務時間帯）'!$D$6:$X$47,21,FALSE))</f>
        <v/>
      </c>
      <c r="AO43" s="437" t="str">
        <f>IF(AO42="","",VLOOKUP(AO42,'【標準様式１】シフト記号表（勤務時間帯）'!$D$6:$X$47,21,FALSE))</f>
        <v/>
      </c>
      <c r="AP43" s="435" t="str">
        <f>IF(AP42="","",VLOOKUP(AP42,'【標準様式１】シフト記号表（勤務時間帯）'!$D$6:$X$47,21,FALSE))</f>
        <v/>
      </c>
      <c r="AQ43" s="436" t="str">
        <f>IF(AQ42="","",VLOOKUP(AQ42,'【標準様式１】シフト記号表（勤務時間帯）'!$D$6:$X$47,21,FALSE))</f>
        <v/>
      </c>
      <c r="AR43" s="436" t="str">
        <f>IF(AR42="","",VLOOKUP(AR42,'【標準様式１】シフト記号表（勤務時間帯）'!$D$6:$X$47,21,FALSE))</f>
        <v/>
      </c>
      <c r="AS43" s="436" t="str">
        <f>IF(AS42="","",VLOOKUP(AS42,'【標準様式１】シフト記号表（勤務時間帯）'!$D$6:$X$47,21,FALSE))</f>
        <v/>
      </c>
      <c r="AT43" s="436" t="str">
        <f>IF(AT42="","",VLOOKUP(AT42,'【標準様式１】シフト記号表（勤務時間帯）'!$D$6:$X$47,21,FALSE))</f>
        <v/>
      </c>
      <c r="AU43" s="436" t="str">
        <f>IF(AU42="","",VLOOKUP(AU42,'【標準様式１】シフト記号表（勤務時間帯）'!$D$6:$X$47,21,FALSE))</f>
        <v/>
      </c>
      <c r="AV43" s="437" t="str">
        <f>IF(AV42="","",VLOOKUP(AV42,'【標準様式１】シフト記号表（勤務時間帯）'!$D$6:$X$47,21,FALSE))</f>
        <v/>
      </c>
      <c r="AW43" s="435" t="str">
        <f>IF(AW42="","",VLOOKUP(AW42,'【標準様式１】シフト記号表（勤務時間帯）'!$D$6:$X$47,21,FALSE))</f>
        <v/>
      </c>
      <c r="AX43" s="436" t="str">
        <f>IF(AX42="","",VLOOKUP(AX42,'【標準様式１】シフト記号表（勤務時間帯）'!$D$6:$X$47,21,FALSE))</f>
        <v/>
      </c>
      <c r="AY43" s="436" t="str">
        <f>IF(AY42="","",VLOOKUP(AY42,'【標準様式１】シフト記号表（勤務時間帯）'!$D$6:$X$47,21,FALSE))</f>
        <v/>
      </c>
      <c r="AZ43" s="1352">
        <f>IF($BC$3="４週",SUM(U43:AV43),IF($BC$3="暦月",SUM(U43:AY43),""))</f>
        <v>0</v>
      </c>
      <c r="BA43" s="1353"/>
      <c r="BB43" s="1354">
        <f>IF($BC$3="４週",AZ43/4,IF($BC$3="暦月",(AZ43/($BC$8/7)),""))</f>
        <v>0</v>
      </c>
      <c r="BC43" s="1353"/>
      <c r="BD43" s="1346"/>
      <c r="BE43" s="1347"/>
      <c r="BF43" s="1347"/>
      <c r="BG43" s="1347"/>
      <c r="BH43" s="1348"/>
    </row>
    <row r="44" spans="2:60" ht="20.25" customHeight="1" x14ac:dyDescent="0.4">
      <c r="B44" s="438"/>
      <c r="C44" s="1304"/>
      <c r="D44" s="1305"/>
      <c r="E44" s="1306"/>
      <c r="F44" s="439"/>
      <c r="G44" s="440">
        <f>C42</f>
        <v>0</v>
      </c>
      <c r="H44" s="1309"/>
      <c r="I44" s="1316"/>
      <c r="J44" s="1317"/>
      <c r="K44" s="1317"/>
      <c r="L44" s="1318"/>
      <c r="M44" s="1325"/>
      <c r="N44" s="1326"/>
      <c r="O44" s="1327"/>
      <c r="P44" s="441" t="s">
        <v>836</v>
      </c>
      <c r="Q44" s="458"/>
      <c r="R44" s="458"/>
      <c r="S44" s="442"/>
      <c r="T44" s="443"/>
      <c r="U44" s="444" t="str">
        <f>IF(U42="","",VLOOKUP(U42,'【標準様式１】シフト記号表（勤務時間帯）'!$D$6:$Z$47,23,FALSE))</f>
        <v/>
      </c>
      <c r="V44" s="445" t="str">
        <f>IF(V42="","",VLOOKUP(V42,'【標準様式１】シフト記号表（勤務時間帯）'!$D$6:$Z$47,23,FALSE))</f>
        <v/>
      </c>
      <c r="W44" s="445" t="str">
        <f>IF(W42="","",VLOOKUP(W42,'【標準様式１】シフト記号表（勤務時間帯）'!$D$6:$Z$47,23,FALSE))</f>
        <v/>
      </c>
      <c r="X44" s="445" t="str">
        <f>IF(X42="","",VLOOKUP(X42,'【標準様式１】シフト記号表（勤務時間帯）'!$D$6:$Z$47,23,FALSE))</f>
        <v/>
      </c>
      <c r="Y44" s="445" t="str">
        <f>IF(Y42="","",VLOOKUP(Y42,'【標準様式１】シフト記号表（勤務時間帯）'!$D$6:$Z$47,23,FALSE))</f>
        <v/>
      </c>
      <c r="Z44" s="445" t="str">
        <f>IF(Z42="","",VLOOKUP(Z42,'【標準様式１】シフト記号表（勤務時間帯）'!$D$6:$Z$47,23,FALSE))</f>
        <v/>
      </c>
      <c r="AA44" s="446" t="str">
        <f>IF(AA42="","",VLOOKUP(AA42,'【標準様式１】シフト記号表（勤務時間帯）'!$D$6:$Z$47,23,FALSE))</f>
        <v/>
      </c>
      <c r="AB44" s="444" t="str">
        <f>IF(AB42="","",VLOOKUP(AB42,'【標準様式１】シフト記号表（勤務時間帯）'!$D$6:$Z$47,23,FALSE))</f>
        <v/>
      </c>
      <c r="AC44" s="445" t="str">
        <f>IF(AC42="","",VLOOKUP(AC42,'【標準様式１】シフト記号表（勤務時間帯）'!$D$6:$Z$47,23,FALSE))</f>
        <v/>
      </c>
      <c r="AD44" s="445" t="str">
        <f>IF(AD42="","",VLOOKUP(AD42,'【標準様式１】シフト記号表（勤務時間帯）'!$D$6:$Z$47,23,FALSE))</f>
        <v/>
      </c>
      <c r="AE44" s="445" t="str">
        <f>IF(AE42="","",VLOOKUP(AE42,'【標準様式１】シフト記号表（勤務時間帯）'!$D$6:$Z$47,23,FALSE))</f>
        <v/>
      </c>
      <c r="AF44" s="445" t="str">
        <f>IF(AF42="","",VLOOKUP(AF42,'【標準様式１】シフト記号表（勤務時間帯）'!$D$6:$Z$47,23,FALSE))</f>
        <v/>
      </c>
      <c r="AG44" s="445" t="str">
        <f>IF(AG42="","",VLOOKUP(AG42,'【標準様式１】シフト記号表（勤務時間帯）'!$D$6:$Z$47,23,FALSE))</f>
        <v/>
      </c>
      <c r="AH44" s="446" t="str">
        <f>IF(AH42="","",VLOOKUP(AH42,'【標準様式１】シフト記号表（勤務時間帯）'!$D$6:$Z$47,23,FALSE))</f>
        <v/>
      </c>
      <c r="AI44" s="444" t="str">
        <f>IF(AI42="","",VLOOKUP(AI42,'【標準様式１】シフト記号表（勤務時間帯）'!$D$6:$Z$47,23,FALSE))</f>
        <v/>
      </c>
      <c r="AJ44" s="445" t="str">
        <f>IF(AJ42="","",VLOOKUP(AJ42,'【標準様式１】シフト記号表（勤務時間帯）'!$D$6:$Z$47,23,FALSE))</f>
        <v/>
      </c>
      <c r="AK44" s="445" t="str">
        <f>IF(AK42="","",VLOOKUP(AK42,'【標準様式１】シフト記号表（勤務時間帯）'!$D$6:$Z$47,23,FALSE))</f>
        <v/>
      </c>
      <c r="AL44" s="445" t="str">
        <f>IF(AL42="","",VLOOKUP(AL42,'【標準様式１】シフト記号表（勤務時間帯）'!$D$6:$Z$47,23,FALSE))</f>
        <v/>
      </c>
      <c r="AM44" s="445" t="str">
        <f>IF(AM42="","",VLOOKUP(AM42,'【標準様式１】シフト記号表（勤務時間帯）'!$D$6:$Z$47,23,FALSE))</f>
        <v/>
      </c>
      <c r="AN44" s="445" t="str">
        <f>IF(AN42="","",VLOOKUP(AN42,'【標準様式１】シフト記号表（勤務時間帯）'!$D$6:$Z$47,23,FALSE))</f>
        <v/>
      </c>
      <c r="AO44" s="446" t="str">
        <f>IF(AO42="","",VLOOKUP(AO42,'【標準様式１】シフト記号表（勤務時間帯）'!$D$6:$Z$47,23,FALSE))</f>
        <v/>
      </c>
      <c r="AP44" s="444" t="str">
        <f>IF(AP42="","",VLOOKUP(AP42,'【標準様式１】シフト記号表（勤務時間帯）'!$D$6:$Z$47,23,FALSE))</f>
        <v/>
      </c>
      <c r="AQ44" s="445" t="str">
        <f>IF(AQ42="","",VLOOKUP(AQ42,'【標準様式１】シフト記号表（勤務時間帯）'!$D$6:$Z$47,23,FALSE))</f>
        <v/>
      </c>
      <c r="AR44" s="445" t="str">
        <f>IF(AR42="","",VLOOKUP(AR42,'【標準様式１】シフト記号表（勤務時間帯）'!$D$6:$Z$47,23,FALSE))</f>
        <v/>
      </c>
      <c r="AS44" s="445" t="str">
        <f>IF(AS42="","",VLOOKUP(AS42,'【標準様式１】シフト記号表（勤務時間帯）'!$D$6:$Z$47,23,FALSE))</f>
        <v/>
      </c>
      <c r="AT44" s="445" t="str">
        <f>IF(AT42="","",VLOOKUP(AT42,'【標準様式１】シフト記号表（勤務時間帯）'!$D$6:$Z$47,23,FALSE))</f>
        <v/>
      </c>
      <c r="AU44" s="445" t="str">
        <f>IF(AU42="","",VLOOKUP(AU42,'【標準様式１】シフト記号表（勤務時間帯）'!$D$6:$Z$47,23,FALSE))</f>
        <v/>
      </c>
      <c r="AV44" s="446" t="str">
        <f>IF(AV42="","",VLOOKUP(AV42,'【標準様式１】シフト記号表（勤務時間帯）'!$D$6:$Z$47,23,FALSE))</f>
        <v/>
      </c>
      <c r="AW44" s="444" t="str">
        <f>IF(AW42="","",VLOOKUP(AW42,'【標準様式１】シフト記号表（勤務時間帯）'!$D$6:$Z$47,23,FALSE))</f>
        <v/>
      </c>
      <c r="AX44" s="445" t="str">
        <f>IF(AX42="","",VLOOKUP(AX42,'【標準様式１】シフト記号表（勤務時間帯）'!$D$6:$Z$47,23,FALSE))</f>
        <v/>
      </c>
      <c r="AY44" s="445" t="str">
        <f>IF(AY42="","",VLOOKUP(AY42,'【標準様式１】シフト記号表（勤務時間帯）'!$D$6:$Z$47,23,FALSE))</f>
        <v/>
      </c>
      <c r="AZ44" s="1355">
        <f>IF($BC$3="４週",SUM(U44:AV44),IF($BC$3="暦月",SUM(U44:AY44),""))</f>
        <v>0</v>
      </c>
      <c r="BA44" s="1356"/>
      <c r="BB44" s="1357">
        <f>IF($BC$3="４週",AZ44/4,IF($BC$3="暦月",(AZ44/($BC$8/7)),""))</f>
        <v>0</v>
      </c>
      <c r="BC44" s="1356"/>
      <c r="BD44" s="1349"/>
      <c r="BE44" s="1350"/>
      <c r="BF44" s="1350"/>
      <c r="BG44" s="1350"/>
      <c r="BH44" s="1351"/>
    </row>
    <row r="45" spans="2:60" ht="20.25" customHeight="1" x14ac:dyDescent="0.4">
      <c r="B45" s="447"/>
      <c r="C45" s="1298"/>
      <c r="D45" s="1299"/>
      <c r="E45" s="1300"/>
      <c r="F45" s="429"/>
      <c r="G45" s="430"/>
      <c r="H45" s="1362"/>
      <c r="I45" s="1310"/>
      <c r="J45" s="1311"/>
      <c r="K45" s="1311"/>
      <c r="L45" s="1312"/>
      <c r="M45" s="1319"/>
      <c r="N45" s="1320"/>
      <c r="O45" s="1321"/>
      <c r="P45" s="269" t="s">
        <v>833</v>
      </c>
      <c r="Q45" s="176"/>
      <c r="R45" s="176"/>
      <c r="S45" s="450"/>
      <c r="T45" s="451"/>
      <c r="U45" s="452"/>
      <c r="V45" s="453"/>
      <c r="W45" s="453"/>
      <c r="X45" s="453"/>
      <c r="Y45" s="453"/>
      <c r="Z45" s="453"/>
      <c r="AA45" s="454"/>
      <c r="AB45" s="452"/>
      <c r="AC45" s="453"/>
      <c r="AD45" s="453"/>
      <c r="AE45" s="453"/>
      <c r="AF45" s="453"/>
      <c r="AG45" s="453"/>
      <c r="AH45" s="454"/>
      <c r="AI45" s="452"/>
      <c r="AJ45" s="453"/>
      <c r="AK45" s="453"/>
      <c r="AL45" s="453"/>
      <c r="AM45" s="453"/>
      <c r="AN45" s="453"/>
      <c r="AO45" s="454"/>
      <c r="AP45" s="452"/>
      <c r="AQ45" s="453"/>
      <c r="AR45" s="453"/>
      <c r="AS45" s="453"/>
      <c r="AT45" s="453"/>
      <c r="AU45" s="453"/>
      <c r="AV45" s="454"/>
      <c r="AW45" s="452"/>
      <c r="AX45" s="453"/>
      <c r="AY45" s="453"/>
      <c r="AZ45" s="1328"/>
      <c r="BA45" s="1329"/>
      <c r="BB45" s="1342"/>
      <c r="BC45" s="1329"/>
      <c r="BD45" s="1343"/>
      <c r="BE45" s="1344"/>
      <c r="BF45" s="1344"/>
      <c r="BG45" s="1344"/>
      <c r="BH45" s="1345"/>
    </row>
    <row r="46" spans="2:60" ht="20.25" customHeight="1" x14ac:dyDescent="0.4">
      <c r="B46" s="428">
        <f>B43+1</f>
        <v>9</v>
      </c>
      <c r="C46" s="1301"/>
      <c r="D46" s="1302"/>
      <c r="E46" s="1303"/>
      <c r="F46" s="429">
        <f>C45</f>
        <v>0</v>
      </c>
      <c r="G46" s="430"/>
      <c r="H46" s="1308"/>
      <c r="I46" s="1313"/>
      <c r="J46" s="1314"/>
      <c r="K46" s="1314"/>
      <c r="L46" s="1315"/>
      <c r="M46" s="1322"/>
      <c r="N46" s="1323"/>
      <c r="O46" s="1324"/>
      <c r="P46" s="431" t="s">
        <v>835</v>
      </c>
      <c r="Q46" s="432"/>
      <c r="R46" s="432"/>
      <c r="S46" s="433"/>
      <c r="T46" s="434"/>
      <c r="U46" s="435" t="str">
        <f>IF(U45="","",VLOOKUP(U45,'【標準様式１】シフト記号表（勤務時間帯）'!$D$6:$X$47,21,FALSE))</f>
        <v/>
      </c>
      <c r="V46" s="436" t="str">
        <f>IF(V45="","",VLOOKUP(V45,'【標準様式１】シフト記号表（勤務時間帯）'!$D$6:$X$47,21,FALSE))</f>
        <v/>
      </c>
      <c r="W46" s="436" t="str">
        <f>IF(W45="","",VLOOKUP(W45,'【標準様式１】シフト記号表（勤務時間帯）'!$D$6:$X$47,21,FALSE))</f>
        <v/>
      </c>
      <c r="X46" s="436" t="str">
        <f>IF(X45="","",VLOOKUP(X45,'【標準様式１】シフト記号表（勤務時間帯）'!$D$6:$X$47,21,FALSE))</f>
        <v/>
      </c>
      <c r="Y46" s="436" t="str">
        <f>IF(Y45="","",VLOOKUP(Y45,'【標準様式１】シフト記号表（勤務時間帯）'!$D$6:$X$47,21,FALSE))</f>
        <v/>
      </c>
      <c r="Z46" s="436" t="str">
        <f>IF(Z45="","",VLOOKUP(Z45,'【標準様式１】シフト記号表（勤務時間帯）'!$D$6:$X$47,21,FALSE))</f>
        <v/>
      </c>
      <c r="AA46" s="437" t="str">
        <f>IF(AA45="","",VLOOKUP(AA45,'【標準様式１】シフト記号表（勤務時間帯）'!$D$6:$X$47,21,FALSE))</f>
        <v/>
      </c>
      <c r="AB46" s="435" t="str">
        <f>IF(AB45="","",VLOOKUP(AB45,'【標準様式１】シフト記号表（勤務時間帯）'!$D$6:$X$47,21,FALSE))</f>
        <v/>
      </c>
      <c r="AC46" s="436" t="str">
        <f>IF(AC45="","",VLOOKUP(AC45,'【標準様式１】シフト記号表（勤務時間帯）'!$D$6:$X$47,21,FALSE))</f>
        <v/>
      </c>
      <c r="AD46" s="436" t="str">
        <f>IF(AD45="","",VLOOKUP(AD45,'【標準様式１】シフト記号表（勤務時間帯）'!$D$6:$X$47,21,FALSE))</f>
        <v/>
      </c>
      <c r="AE46" s="436" t="str">
        <f>IF(AE45="","",VLOOKUP(AE45,'【標準様式１】シフト記号表（勤務時間帯）'!$D$6:$X$47,21,FALSE))</f>
        <v/>
      </c>
      <c r="AF46" s="436" t="str">
        <f>IF(AF45="","",VLOOKUP(AF45,'【標準様式１】シフト記号表（勤務時間帯）'!$D$6:$X$47,21,FALSE))</f>
        <v/>
      </c>
      <c r="AG46" s="436" t="str">
        <f>IF(AG45="","",VLOOKUP(AG45,'【標準様式１】シフト記号表（勤務時間帯）'!$D$6:$X$47,21,FALSE))</f>
        <v/>
      </c>
      <c r="AH46" s="437" t="str">
        <f>IF(AH45="","",VLOOKUP(AH45,'【標準様式１】シフト記号表（勤務時間帯）'!$D$6:$X$47,21,FALSE))</f>
        <v/>
      </c>
      <c r="AI46" s="435" t="str">
        <f>IF(AI45="","",VLOOKUP(AI45,'【標準様式１】シフト記号表（勤務時間帯）'!$D$6:$X$47,21,FALSE))</f>
        <v/>
      </c>
      <c r="AJ46" s="436" t="str">
        <f>IF(AJ45="","",VLOOKUP(AJ45,'【標準様式１】シフト記号表（勤務時間帯）'!$D$6:$X$47,21,FALSE))</f>
        <v/>
      </c>
      <c r="AK46" s="436" t="str">
        <f>IF(AK45="","",VLOOKUP(AK45,'【標準様式１】シフト記号表（勤務時間帯）'!$D$6:$X$47,21,FALSE))</f>
        <v/>
      </c>
      <c r="AL46" s="436" t="str">
        <f>IF(AL45="","",VLOOKUP(AL45,'【標準様式１】シフト記号表（勤務時間帯）'!$D$6:$X$47,21,FALSE))</f>
        <v/>
      </c>
      <c r="AM46" s="436" t="str">
        <f>IF(AM45="","",VLOOKUP(AM45,'【標準様式１】シフト記号表（勤務時間帯）'!$D$6:$X$47,21,FALSE))</f>
        <v/>
      </c>
      <c r="AN46" s="436" t="str">
        <f>IF(AN45="","",VLOOKUP(AN45,'【標準様式１】シフト記号表（勤務時間帯）'!$D$6:$X$47,21,FALSE))</f>
        <v/>
      </c>
      <c r="AO46" s="437" t="str">
        <f>IF(AO45="","",VLOOKUP(AO45,'【標準様式１】シフト記号表（勤務時間帯）'!$D$6:$X$47,21,FALSE))</f>
        <v/>
      </c>
      <c r="AP46" s="435" t="str">
        <f>IF(AP45="","",VLOOKUP(AP45,'【標準様式１】シフト記号表（勤務時間帯）'!$D$6:$X$47,21,FALSE))</f>
        <v/>
      </c>
      <c r="AQ46" s="436" t="str">
        <f>IF(AQ45="","",VLOOKUP(AQ45,'【標準様式１】シフト記号表（勤務時間帯）'!$D$6:$X$47,21,FALSE))</f>
        <v/>
      </c>
      <c r="AR46" s="436" t="str">
        <f>IF(AR45="","",VLOOKUP(AR45,'【標準様式１】シフト記号表（勤務時間帯）'!$D$6:$X$47,21,FALSE))</f>
        <v/>
      </c>
      <c r="AS46" s="436" t="str">
        <f>IF(AS45="","",VLOOKUP(AS45,'【標準様式１】シフト記号表（勤務時間帯）'!$D$6:$X$47,21,FALSE))</f>
        <v/>
      </c>
      <c r="AT46" s="436" t="str">
        <f>IF(AT45="","",VLOOKUP(AT45,'【標準様式１】シフト記号表（勤務時間帯）'!$D$6:$X$47,21,FALSE))</f>
        <v/>
      </c>
      <c r="AU46" s="436" t="str">
        <f>IF(AU45="","",VLOOKUP(AU45,'【標準様式１】シフト記号表（勤務時間帯）'!$D$6:$X$47,21,FALSE))</f>
        <v/>
      </c>
      <c r="AV46" s="437" t="str">
        <f>IF(AV45="","",VLOOKUP(AV45,'【標準様式１】シフト記号表（勤務時間帯）'!$D$6:$X$47,21,FALSE))</f>
        <v/>
      </c>
      <c r="AW46" s="435" t="str">
        <f>IF(AW45="","",VLOOKUP(AW45,'【標準様式１】シフト記号表（勤務時間帯）'!$D$6:$X$47,21,FALSE))</f>
        <v/>
      </c>
      <c r="AX46" s="436" t="str">
        <f>IF(AX45="","",VLOOKUP(AX45,'【標準様式１】シフト記号表（勤務時間帯）'!$D$6:$X$47,21,FALSE))</f>
        <v/>
      </c>
      <c r="AY46" s="436" t="str">
        <f>IF(AY45="","",VLOOKUP(AY45,'【標準様式１】シフト記号表（勤務時間帯）'!$D$6:$X$47,21,FALSE))</f>
        <v/>
      </c>
      <c r="AZ46" s="1352">
        <f>IF($BC$3="４週",SUM(U46:AV46),IF($BC$3="暦月",SUM(U46:AY46),""))</f>
        <v>0</v>
      </c>
      <c r="BA46" s="1353"/>
      <c r="BB46" s="1354">
        <f>IF($BC$3="４週",AZ46/4,IF($BC$3="暦月",(AZ46/($BC$8/7)),""))</f>
        <v>0</v>
      </c>
      <c r="BC46" s="1353"/>
      <c r="BD46" s="1346"/>
      <c r="BE46" s="1347"/>
      <c r="BF46" s="1347"/>
      <c r="BG46" s="1347"/>
      <c r="BH46" s="1348"/>
    </row>
    <row r="47" spans="2:60" ht="20.25" customHeight="1" x14ac:dyDescent="0.4">
      <c r="B47" s="438"/>
      <c r="C47" s="1304"/>
      <c r="D47" s="1305"/>
      <c r="E47" s="1306"/>
      <c r="F47" s="439"/>
      <c r="G47" s="440">
        <f>C45</f>
        <v>0</v>
      </c>
      <c r="H47" s="1309"/>
      <c r="I47" s="1316"/>
      <c r="J47" s="1317"/>
      <c r="K47" s="1317"/>
      <c r="L47" s="1318"/>
      <c r="M47" s="1325"/>
      <c r="N47" s="1326"/>
      <c r="O47" s="1327"/>
      <c r="P47" s="441" t="s">
        <v>836</v>
      </c>
      <c r="Q47" s="211"/>
      <c r="R47" s="211"/>
      <c r="S47" s="459"/>
      <c r="T47" s="460"/>
      <c r="U47" s="444" t="str">
        <f>IF(U45="","",VLOOKUP(U45,'【標準様式１】シフト記号表（勤務時間帯）'!$D$6:$Z$47,23,FALSE))</f>
        <v/>
      </c>
      <c r="V47" s="445" t="str">
        <f>IF(V45="","",VLOOKUP(V45,'【標準様式１】シフト記号表（勤務時間帯）'!$D$6:$Z$47,23,FALSE))</f>
        <v/>
      </c>
      <c r="W47" s="445" t="str">
        <f>IF(W45="","",VLOOKUP(W45,'【標準様式１】シフト記号表（勤務時間帯）'!$D$6:$Z$47,23,FALSE))</f>
        <v/>
      </c>
      <c r="X47" s="445" t="str">
        <f>IF(X45="","",VLOOKUP(X45,'【標準様式１】シフト記号表（勤務時間帯）'!$D$6:$Z$47,23,FALSE))</f>
        <v/>
      </c>
      <c r="Y47" s="445" t="str">
        <f>IF(Y45="","",VLOOKUP(Y45,'【標準様式１】シフト記号表（勤務時間帯）'!$D$6:$Z$47,23,FALSE))</f>
        <v/>
      </c>
      <c r="Z47" s="445" t="str">
        <f>IF(Z45="","",VLOOKUP(Z45,'【標準様式１】シフト記号表（勤務時間帯）'!$D$6:$Z$47,23,FALSE))</f>
        <v/>
      </c>
      <c r="AA47" s="446" t="str">
        <f>IF(AA45="","",VLOOKUP(AA45,'【標準様式１】シフト記号表（勤務時間帯）'!$D$6:$Z$47,23,FALSE))</f>
        <v/>
      </c>
      <c r="AB47" s="444" t="str">
        <f>IF(AB45="","",VLOOKUP(AB45,'【標準様式１】シフト記号表（勤務時間帯）'!$D$6:$Z$47,23,FALSE))</f>
        <v/>
      </c>
      <c r="AC47" s="445" t="str">
        <f>IF(AC45="","",VLOOKUP(AC45,'【標準様式１】シフト記号表（勤務時間帯）'!$D$6:$Z$47,23,FALSE))</f>
        <v/>
      </c>
      <c r="AD47" s="445" t="str">
        <f>IF(AD45="","",VLOOKUP(AD45,'【標準様式１】シフト記号表（勤務時間帯）'!$D$6:$Z$47,23,FALSE))</f>
        <v/>
      </c>
      <c r="AE47" s="445" t="str">
        <f>IF(AE45="","",VLOOKUP(AE45,'【標準様式１】シフト記号表（勤務時間帯）'!$D$6:$Z$47,23,FALSE))</f>
        <v/>
      </c>
      <c r="AF47" s="445" t="str">
        <f>IF(AF45="","",VLOOKUP(AF45,'【標準様式１】シフト記号表（勤務時間帯）'!$D$6:$Z$47,23,FALSE))</f>
        <v/>
      </c>
      <c r="AG47" s="445" t="str">
        <f>IF(AG45="","",VLOOKUP(AG45,'【標準様式１】シフト記号表（勤務時間帯）'!$D$6:$Z$47,23,FALSE))</f>
        <v/>
      </c>
      <c r="AH47" s="446" t="str">
        <f>IF(AH45="","",VLOOKUP(AH45,'【標準様式１】シフト記号表（勤務時間帯）'!$D$6:$Z$47,23,FALSE))</f>
        <v/>
      </c>
      <c r="AI47" s="444" t="str">
        <f>IF(AI45="","",VLOOKUP(AI45,'【標準様式１】シフト記号表（勤務時間帯）'!$D$6:$Z$47,23,FALSE))</f>
        <v/>
      </c>
      <c r="AJ47" s="445" t="str">
        <f>IF(AJ45="","",VLOOKUP(AJ45,'【標準様式１】シフト記号表（勤務時間帯）'!$D$6:$Z$47,23,FALSE))</f>
        <v/>
      </c>
      <c r="AK47" s="445" t="str">
        <f>IF(AK45="","",VLOOKUP(AK45,'【標準様式１】シフト記号表（勤務時間帯）'!$D$6:$Z$47,23,FALSE))</f>
        <v/>
      </c>
      <c r="AL47" s="445" t="str">
        <f>IF(AL45="","",VLOOKUP(AL45,'【標準様式１】シフト記号表（勤務時間帯）'!$D$6:$Z$47,23,FALSE))</f>
        <v/>
      </c>
      <c r="AM47" s="445" t="str">
        <f>IF(AM45="","",VLOOKUP(AM45,'【標準様式１】シフト記号表（勤務時間帯）'!$D$6:$Z$47,23,FALSE))</f>
        <v/>
      </c>
      <c r="AN47" s="445" t="str">
        <f>IF(AN45="","",VLOOKUP(AN45,'【標準様式１】シフト記号表（勤務時間帯）'!$D$6:$Z$47,23,FALSE))</f>
        <v/>
      </c>
      <c r="AO47" s="446" t="str">
        <f>IF(AO45="","",VLOOKUP(AO45,'【標準様式１】シフト記号表（勤務時間帯）'!$D$6:$Z$47,23,FALSE))</f>
        <v/>
      </c>
      <c r="AP47" s="444" t="str">
        <f>IF(AP45="","",VLOOKUP(AP45,'【標準様式１】シフト記号表（勤務時間帯）'!$D$6:$Z$47,23,FALSE))</f>
        <v/>
      </c>
      <c r="AQ47" s="445" t="str">
        <f>IF(AQ45="","",VLOOKUP(AQ45,'【標準様式１】シフト記号表（勤務時間帯）'!$D$6:$Z$47,23,FALSE))</f>
        <v/>
      </c>
      <c r="AR47" s="445" t="str">
        <f>IF(AR45="","",VLOOKUP(AR45,'【標準様式１】シフト記号表（勤務時間帯）'!$D$6:$Z$47,23,FALSE))</f>
        <v/>
      </c>
      <c r="AS47" s="445" t="str">
        <f>IF(AS45="","",VLOOKUP(AS45,'【標準様式１】シフト記号表（勤務時間帯）'!$D$6:$Z$47,23,FALSE))</f>
        <v/>
      </c>
      <c r="AT47" s="445" t="str">
        <f>IF(AT45="","",VLOOKUP(AT45,'【標準様式１】シフト記号表（勤務時間帯）'!$D$6:$Z$47,23,FALSE))</f>
        <v/>
      </c>
      <c r="AU47" s="445" t="str">
        <f>IF(AU45="","",VLOOKUP(AU45,'【標準様式１】シフト記号表（勤務時間帯）'!$D$6:$Z$47,23,FALSE))</f>
        <v/>
      </c>
      <c r="AV47" s="446" t="str">
        <f>IF(AV45="","",VLOOKUP(AV45,'【標準様式１】シフト記号表（勤務時間帯）'!$D$6:$Z$47,23,FALSE))</f>
        <v/>
      </c>
      <c r="AW47" s="444" t="str">
        <f>IF(AW45="","",VLOOKUP(AW45,'【標準様式１】シフト記号表（勤務時間帯）'!$D$6:$Z$47,23,FALSE))</f>
        <v/>
      </c>
      <c r="AX47" s="445" t="str">
        <f>IF(AX45="","",VLOOKUP(AX45,'【標準様式１】シフト記号表（勤務時間帯）'!$D$6:$Z$47,23,FALSE))</f>
        <v/>
      </c>
      <c r="AY47" s="445" t="str">
        <f>IF(AY45="","",VLOOKUP(AY45,'【標準様式１】シフト記号表（勤務時間帯）'!$D$6:$Z$47,23,FALSE))</f>
        <v/>
      </c>
      <c r="AZ47" s="1355">
        <f>IF($BC$3="４週",SUM(U47:AV47),IF($BC$3="暦月",SUM(U47:AY47),""))</f>
        <v>0</v>
      </c>
      <c r="BA47" s="1356"/>
      <c r="BB47" s="1357">
        <f>IF($BC$3="４週",AZ47/4,IF($BC$3="暦月",(AZ47/($BC$8/7)),""))</f>
        <v>0</v>
      </c>
      <c r="BC47" s="1356"/>
      <c r="BD47" s="1349"/>
      <c r="BE47" s="1350"/>
      <c r="BF47" s="1350"/>
      <c r="BG47" s="1350"/>
      <c r="BH47" s="1351"/>
    </row>
    <row r="48" spans="2:60" ht="20.25" customHeight="1" x14ac:dyDescent="0.4">
      <c r="B48" s="447"/>
      <c r="C48" s="1298"/>
      <c r="D48" s="1299"/>
      <c r="E48" s="1300"/>
      <c r="F48" s="429"/>
      <c r="G48" s="430"/>
      <c r="H48" s="1362"/>
      <c r="I48" s="1310"/>
      <c r="J48" s="1311"/>
      <c r="K48" s="1311"/>
      <c r="L48" s="1312"/>
      <c r="M48" s="1319"/>
      <c r="N48" s="1320"/>
      <c r="O48" s="1321"/>
      <c r="P48" s="269" t="s">
        <v>833</v>
      </c>
      <c r="Q48" s="455"/>
      <c r="R48" s="455"/>
      <c r="S48" s="456"/>
      <c r="T48" s="461"/>
      <c r="U48" s="452"/>
      <c r="V48" s="453"/>
      <c r="W48" s="453"/>
      <c r="X48" s="453"/>
      <c r="Y48" s="453"/>
      <c r="Z48" s="453"/>
      <c r="AA48" s="454"/>
      <c r="AB48" s="452"/>
      <c r="AC48" s="453"/>
      <c r="AD48" s="453"/>
      <c r="AE48" s="453"/>
      <c r="AF48" s="453"/>
      <c r="AG48" s="453"/>
      <c r="AH48" s="454"/>
      <c r="AI48" s="452"/>
      <c r="AJ48" s="453"/>
      <c r="AK48" s="453"/>
      <c r="AL48" s="453"/>
      <c r="AM48" s="453"/>
      <c r="AN48" s="453"/>
      <c r="AO48" s="454"/>
      <c r="AP48" s="452"/>
      <c r="AQ48" s="453"/>
      <c r="AR48" s="453"/>
      <c r="AS48" s="453"/>
      <c r="AT48" s="453"/>
      <c r="AU48" s="453"/>
      <c r="AV48" s="454"/>
      <c r="AW48" s="452"/>
      <c r="AX48" s="453"/>
      <c r="AY48" s="453"/>
      <c r="AZ48" s="1328"/>
      <c r="BA48" s="1329"/>
      <c r="BB48" s="1342"/>
      <c r="BC48" s="1329"/>
      <c r="BD48" s="1343"/>
      <c r="BE48" s="1344"/>
      <c r="BF48" s="1344"/>
      <c r="BG48" s="1344"/>
      <c r="BH48" s="1345"/>
    </row>
    <row r="49" spans="2:60" ht="20.25" customHeight="1" x14ac:dyDescent="0.4">
      <c r="B49" s="428">
        <f>B46+1</f>
        <v>10</v>
      </c>
      <c r="C49" s="1301"/>
      <c r="D49" s="1302"/>
      <c r="E49" s="1303"/>
      <c r="F49" s="429">
        <f>C48</f>
        <v>0</v>
      </c>
      <c r="G49" s="430"/>
      <c r="H49" s="1308"/>
      <c r="I49" s="1313"/>
      <c r="J49" s="1314"/>
      <c r="K49" s="1314"/>
      <c r="L49" s="1315"/>
      <c r="M49" s="1322"/>
      <c r="N49" s="1323"/>
      <c r="O49" s="1324"/>
      <c r="P49" s="431" t="s">
        <v>835</v>
      </c>
      <c r="Q49" s="432"/>
      <c r="R49" s="432"/>
      <c r="S49" s="433"/>
      <c r="T49" s="434"/>
      <c r="U49" s="435" t="str">
        <f>IF(U48="","",VLOOKUP(U48,'【標準様式１】シフト記号表（勤務時間帯）'!$D$6:$X$47,21,FALSE))</f>
        <v/>
      </c>
      <c r="V49" s="436" t="str">
        <f>IF(V48="","",VLOOKUP(V48,'【標準様式１】シフト記号表（勤務時間帯）'!$D$6:$X$47,21,FALSE))</f>
        <v/>
      </c>
      <c r="W49" s="436" t="str">
        <f>IF(W48="","",VLOOKUP(W48,'【標準様式１】シフト記号表（勤務時間帯）'!$D$6:$X$47,21,FALSE))</f>
        <v/>
      </c>
      <c r="X49" s="436" t="str">
        <f>IF(X48="","",VLOOKUP(X48,'【標準様式１】シフト記号表（勤務時間帯）'!$D$6:$X$47,21,FALSE))</f>
        <v/>
      </c>
      <c r="Y49" s="436" t="str">
        <f>IF(Y48="","",VLOOKUP(Y48,'【標準様式１】シフト記号表（勤務時間帯）'!$D$6:$X$47,21,FALSE))</f>
        <v/>
      </c>
      <c r="Z49" s="436" t="str">
        <f>IF(Z48="","",VLOOKUP(Z48,'【標準様式１】シフト記号表（勤務時間帯）'!$D$6:$X$47,21,FALSE))</f>
        <v/>
      </c>
      <c r="AA49" s="437" t="str">
        <f>IF(AA48="","",VLOOKUP(AA48,'【標準様式１】シフト記号表（勤務時間帯）'!$D$6:$X$47,21,FALSE))</f>
        <v/>
      </c>
      <c r="AB49" s="435" t="str">
        <f>IF(AB48="","",VLOOKUP(AB48,'【標準様式１】シフト記号表（勤務時間帯）'!$D$6:$X$47,21,FALSE))</f>
        <v/>
      </c>
      <c r="AC49" s="436" t="str">
        <f>IF(AC48="","",VLOOKUP(AC48,'【標準様式１】シフト記号表（勤務時間帯）'!$D$6:$X$47,21,FALSE))</f>
        <v/>
      </c>
      <c r="AD49" s="436" t="str">
        <f>IF(AD48="","",VLOOKUP(AD48,'【標準様式１】シフト記号表（勤務時間帯）'!$D$6:$X$47,21,FALSE))</f>
        <v/>
      </c>
      <c r="AE49" s="436" t="str">
        <f>IF(AE48="","",VLOOKUP(AE48,'【標準様式１】シフト記号表（勤務時間帯）'!$D$6:$X$47,21,FALSE))</f>
        <v/>
      </c>
      <c r="AF49" s="436" t="str">
        <f>IF(AF48="","",VLOOKUP(AF48,'【標準様式１】シフト記号表（勤務時間帯）'!$D$6:$X$47,21,FALSE))</f>
        <v/>
      </c>
      <c r="AG49" s="436" t="str">
        <f>IF(AG48="","",VLOOKUP(AG48,'【標準様式１】シフト記号表（勤務時間帯）'!$D$6:$X$47,21,FALSE))</f>
        <v/>
      </c>
      <c r="AH49" s="437" t="str">
        <f>IF(AH48="","",VLOOKUP(AH48,'【標準様式１】シフト記号表（勤務時間帯）'!$D$6:$X$47,21,FALSE))</f>
        <v/>
      </c>
      <c r="AI49" s="435" t="str">
        <f>IF(AI48="","",VLOOKUP(AI48,'【標準様式１】シフト記号表（勤務時間帯）'!$D$6:$X$47,21,FALSE))</f>
        <v/>
      </c>
      <c r="AJ49" s="436" t="str">
        <f>IF(AJ48="","",VLOOKUP(AJ48,'【標準様式１】シフト記号表（勤務時間帯）'!$D$6:$X$47,21,FALSE))</f>
        <v/>
      </c>
      <c r="AK49" s="436" t="str">
        <f>IF(AK48="","",VLOOKUP(AK48,'【標準様式１】シフト記号表（勤務時間帯）'!$D$6:$X$47,21,FALSE))</f>
        <v/>
      </c>
      <c r="AL49" s="436" t="str">
        <f>IF(AL48="","",VLOOKUP(AL48,'【標準様式１】シフト記号表（勤務時間帯）'!$D$6:$X$47,21,FALSE))</f>
        <v/>
      </c>
      <c r="AM49" s="436" t="str">
        <f>IF(AM48="","",VLOOKUP(AM48,'【標準様式１】シフト記号表（勤務時間帯）'!$D$6:$X$47,21,FALSE))</f>
        <v/>
      </c>
      <c r="AN49" s="436" t="str">
        <f>IF(AN48="","",VLOOKUP(AN48,'【標準様式１】シフト記号表（勤務時間帯）'!$D$6:$X$47,21,FALSE))</f>
        <v/>
      </c>
      <c r="AO49" s="437" t="str">
        <f>IF(AO48="","",VLOOKUP(AO48,'【標準様式１】シフト記号表（勤務時間帯）'!$D$6:$X$47,21,FALSE))</f>
        <v/>
      </c>
      <c r="AP49" s="435" t="str">
        <f>IF(AP48="","",VLOOKUP(AP48,'【標準様式１】シフト記号表（勤務時間帯）'!$D$6:$X$47,21,FALSE))</f>
        <v/>
      </c>
      <c r="AQ49" s="436" t="str">
        <f>IF(AQ48="","",VLOOKUP(AQ48,'【標準様式１】シフト記号表（勤務時間帯）'!$D$6:$X$47,21,FALSE))</f>
        <v/>
      </c>
      <c r="AR49" s="436" t="str">
        <f>IF(AR48="","",VLOOKUP(AR48,'【標準様式１】シフト記号表（勤務時間帯）'!$D$6:$X$47,21,FALSE))</f>
        <v/>
      </c>
      <c r="AS49" s="436" t="str">
        <f>IF(AS48="","",VLOOKUP(AS48,'【標準様式１】シフト記号表（勤務時間帯）'!$D$6:$X$47,21,FALSE))</f>
        <v/>
      </c>
      <c r="AT49" s="436" t="str">
        <f>IF(AT48="","",VLOOKUP(AT48,'【標準様式１】シフト記号表（勤務時間帯）'!$D$6:$X$47,21,FALSE))</f>
        <v/>
      </c>
      <c r="AU49" s="436" t="str">
        <f>IF(AU48="","",VLOOKUP(AU48,'【標準様式１】シフト記号表（勤務時間帯）'!$D$6:$X$47,21,FALSE))</f>
        <v/>
      </c>
      <c r="AV49" s="437" t="str">
        <f>IF(AV48="","",VLOOKUP(AV48,'【標準様式１】シフト記号表（勤務時間帯）'!$D$6:$X$47,21,FALSE))</f>
        <v/>
      </c>
      <c r="AW49" s="435" t="str">
        <f>IF(AW48="","",VLOOKUP(AW48,'【標準様式１】シフト記号表（勤務時間帯）'!$D$6:$X$47,21,FALSE))</f>
        <v/>
      </c>
      <c r="AX49" s="436" t="str">
        <f>IF(AX48="","",VLOOKUP(AX48,'【標準様式１】シフト記号表（勤務時間帯）'!$D$6:$X$47,21,FALSE))</f>
        <v/>
      </c>
      <c r="AY49" s="436" t="str">
        <f>IF(AY48="","",VLOOKUP(AY48,'【標準様式１】シフト記号表（勤務時間帯）'!$D$6:$X$47,21,FALSE))</f>
        <v/>
      </c>
      <c r="AZ49" s="1352">
        <f>IF($BC$3="４週",SUM(U49:AV49),IF($BC$3="暦月",SUM(U49:AY49),""))</f>
        <v>0</v>
      </c>
      <c r="BA49" s="1353"/>
      <c r="BB49" s="1354">
        <f>IF($BC$3="４週",AZ49/4,IF($BC$3="暦月",(AZ49/($BC$8/7)),""))</f>
        <v>0</v>
      </c>
      <c r="BC49" s="1353"/>
      <c r="BD49" s="1346"/>
      <c r="BE49" s="1347"/>
      <c r="BF49" s="1347"/>
      <c r="BG49" s="1347"/>
      <c r="BH49" s="1348"/>
    </row>
    <row r="50" spans="2:60" ht="20.25" customHeight="1" x14ac:dyDescent="0.4">
      <c r="B50" s="438"/>
      <c r="C50" s="1304"/>
      <c r="D50" s="1305"/>
      <c r="E50" s="1306"/>
      <c r="F50" s="439"/>
      <c r="G50" s="440">
        <f>C48</f>
        <v>0</v>
      </c>
      <c r="H50" s="1309"/>
      <c r="I50" s="1316"/>
      <c r="J50" s="1317"/>
      <c r="K50" s="1317"/>
      <c r="L50" s="1318"/>
      <c r="M50" s="1325"/>
      <c r="N50" s="1326"/>
      <c r="O50" s="1327"/>
      <c r="P50" s="462" t="s">
        <v>836</v>
      </c>
      <c r="Q50" s="463"/>
      <c r="R50" s="463"/>
      <c r="S50" s="464"/>
      <c r="T50" s="465"/>
      <c r="U50" s="444" t="str">
        <f>IF(U48="","",VLOOKUP(U48,'【標準様式１】シフト記号表（勤務時間帯）'!$D$6:$Z$47,23,FALSE))</f>
        <v/>
      </c>
      <c r="V50" s="445" t="str">
        <f>IF(V48="","",VLOOKUP(V48,'【標準様式１】シフト記号表（勤務時間帯）'!$D$6:$Z$47,23,FALSE))</f>
        <v/>
      </c>
      <c r="W50" s="445" t="str">
        <f>IF(W48="","",VLOOKUP(W48,'【標準様式１】シフト記号表（勤務時間帯）'!$D$6:$Z$47,23,FALSE))</f>
        <v/>
      </c>
      <c r="X50" s="445" t="str">
        <f>IF(X48="","",VLOOKUP(X48,'【標準様式１】シフト記号表（勤務時間帯）'!$D$6:$Z$47,23,FALSE))</f>
        <v/>
      </c>
      <c r="Y50" s="445" t="str">
        <f>IF(Y48="","",VLOOKUP(Y48,'【標準様式１】シフト記号表（勤務時間帯）'!$D$6:$Z$47,23,FALSE))</f>
        <v/>
      </c>
      <c r="Z50" s="445" t="str">
        <f>IF(Z48="","",VLOOKUP(Z48,'【標準様式１】シフト記号表（勤務時間帯）'!$D$6:$Z$47,23,FALSE))</f>
        <v/>
      </c>
      <c r="AA50" s="446" t="str">
        <f>IF(AA48="","",VLOOKUP(AA48,'【標準様式１】シフト記号表（勤務時間帯）'!$D$6:$Z$47,23,FALSE))</f>
        <v/>
      </c>
      <c r="AB50" s="444" t="str">
        <f>IF(AB48="","",VLOOKUP(AB48,'【標準様式１】シフト記号表（勤務時間帯）'!$D$6:$Z$47,23,FALSE))</f>
        <v/>
      </c>
      <c r="AC50" s="445" t="str">
        <f>IF(AC48="","",VLOOKUP(AC48,'【標準様式１】シフト記号表（勤務時間帯）'!$D$6:$Z$47,23,FALSE))</f>
        <v/>
      </c>
      <c r="AD50" s="445" t="str">
        <f>IF(AD48="","",VLOOKUP(AD48,'【標準様式１】シフト記号表（勤務時間帯）'!$D$6:$Z$47,23,FALSE))</f>
        <v/>
      </c>
      <c r="AE50" s="445" t="str">
        <f>IF(AE48="","",VLOOKUP(AE48,'【標準様式１】シフト記号表（勤務時間帯）'!$D$6:$Z$47,23,FALSE))</f>
        <v/>
      </c>
      <c r="AF50" s="445" t="str">
        <f>IF(AF48="","",VLOOKUP(AF48,'【標準様式１】シフト記号表（勤務時間帯）'!$D$6:$Z$47,23,FALSE))</f>
        <v/>
      </c>
      <c r="AG50" s="445" t="str">
        <f>IF(AG48="","",VLOOKUP(AG48,'【標準様式１】シフト記号表（勤務時間帯）'!$D$6:$Z$47,23,FALSE))</f>
        <v/>
      </c>
      <c r="AH50" s="446" t="str">
        <f>IF(AH48="","",VLOOKUP(AH48,'【標準様式１】シフト記号表（勤務時間帯）'!$D$6:$Z$47,23,FALSE))</f>
        <v/>
      </c>
      <c r="AI50" s="444" t="str">
        <f>IF(AI48="","",VLOOKUP(AI48,'【標準様式１】シフト記号表（勤務時間帯）'!$D$6:$Z$47,23,FALSE))</f>
        <v/>
      </c>
      <c r="AJ50" s="445" t="str">
        <f>IF(AJ48="","",VLOOKUP(AJ48,'【標準様式１】シフト記号表（勤務時間帯）'!$D$6:$Z$47,23,FALSE))</f>
        <v/>
      </c>
      <c r="AK50" s="445" t="str">
        <f>IF(AK48="","",VLOOKUP(AK48,'【標準様式１】シフト記号表（勤務時間帯）'!$D$6:$Z$47,23,FALSE))</f>
        <v/>
      </c>
      <c r="AL50" s="445" t="str">
        <f>IF(AL48="","",VLOOKUP(AL48,'【標準様式１】シフト記号表（勤務時間帯）'!$D$6:$Z$47,23,FALSE))</f>
        <v/>
      </c>
      <c r="AM50" s="445" t="str">
        <f>IF(AM48="","",VLOOKUP(AM48,'【標準様式１】シフト記号表（勤務時間帯）'!$D$6:$Z$47,23,FALSE))</f>
        <v/>
      </c>
      <c r="AN50" s="445" t="str">
        <f>IF(AN48="","",VLOOKUP(AN48,'【標準様式１】シフト記号表（勤務時間帯）'!$D$6:$Z$47,23,FALSE))</f>
        <v/>
      </c>
      <c r="AO50" s="446" t="str">
        <f>IF(AO48="","",VLOOKUP(AO48,'【標準様式１】シフト記号表（勤務時間帯）'!$D$6:$Z$47,23,FALSE))</f>
        <v/>
      </c>
      <c r="AP50" s="444" t="str">
        <f>IF(AP48="","",VLOOKUP(AP48,'【標準様式１】シフト記号表（勤務時間帯）'!$D$6:$Z$47,23,FALSE))</f>
        <v/>
      </c>
      <c r="AQ50" s="445" t="str">
        <f>IF(AQ48="","",VLOOKUP(AQ48,'【標準様式１】シフト記号表（勤務時間帯）'!$D$6:$Z$47,23,FALSE))</f>
        <v/>
      </c>
      <c r="AR50" s="445" t="str">
        <f>IF(AR48="","",VLOOKUP(AR48,'【標準様式１】シフト記号表（勤務時間帯）'!$D$6:$Z$47,23,FALSE))</f>
        <v/>
      </c>
      <c r="AS50" s="445" t="str">
        <f>IF(AS48="","",VLOOKUP(AS48,'【標準様式１】シフト記号表（勤務時間帯）'!$D$6:$Z$47,23,FALSE))</f>
        <v/>
      </c>
      <c r="AT50" s="445" t="str">
        <f>IF(AT48="","",VLOOKUP(AT48,'【標準様式１】シフト記号表（勤務時間帯）'!$D$6:$Z$47,23,FALSE))</f>
        <v/>
      </c>
      <c r="AU50" s="445" t="str">
        <f>IF(AU48="","",VLOOKUP(AU48,'【標準様式１】シフト記号表（勤務時間帯）'!$D$6:$Z$47,23,FALSE))</f>
        <v/>
      </c>
      <c r="AV50" s="446" t="str">
        <f>IF(AV48="","",VLOOKUP(AV48,'【標準様式１】シフト記号表（勤務時間帯）'!$D$6:$Z$47,23,FALSE))</f>
        <v/>
      </c>
      <c r="AW50" s="444" t="str">
        <f>IF(AW48="","",VLOOKUP(AW48,'【標準様式１】シフト記号表（勤務時間帯）'!$D$6:$Z$47,23,FALSE))</f>
        <v/>
      </c>
      <c r="AX50" s="445" t="str">
        <f>IF(AX48="","",VLOOKUP(AX48,'【標準様式１】シフト記号表（勤務時間帯）'!$D$6:$Z$47,23,FALSE))</f>
        <v/>
      </c>
      <c r="AY50" s="445" t="str">
        <f>IF(AY48="","",VLOOKUP(AY48,'【標準様式１】シフト記号表（勤務時間帯）'!$D$6:$Z$47,23,FALSE))</f>
        <v/>
      </c>
      <c r="AZ50" s="1355">
        <f>IF($BC$3="４週",SUM(U50:AV50),IF($BC$3="暦月",SUM(U50:AY50),""))</f>
        <v>0</v>
      </c>
      <c r="BA50" s="1356"/>
      <c r="BB50" s="1357">
        <f>IF($BC$3="４週",AZ50/4,IF($BC$3="暦月",(AZ50/($BC$8/7)),""))</f>
        <v>0</v>
      </c>
      <c r="BC50" s="1356"/>
      <c r="BD50" s="1349"/>
      <c r="BE50" s="1350"/>
      <c r="BF50" s="1350"/>
      <c r="BG50" s="1350"/>
      <c r="BH50" s="1351"/>
    </row>
    <row r="51" spans="2:60" ht="20.25" customHeight="1" x14ac:dyDescent="0.4">
      <c r="B51" s="447"/>
      <c r="C51" s="1298"/>
      <c r="D51" s="1299"/>
      <c r="E51" s="1300"/>
      <c r="F51" s="429"/>
      <c r="G51" s="430"/>
      <c r="H51" s="1362"/>
      <c r="I51" s="1310"/>
      <c r="J51" s="1311"/>
      <c r="K51" s="1311"/>
      <c r="L51" s="1312"/>
      <c r="M51" s="1319"/>
      <c r="N51" s="1320"/>
      <c r="O51" s="1321"/>
      <c r="P51" s="269" t="s">
        <v>833</v>
      </c>
      <c r="Q51" s="455"/>
      <c r="R51" s="455"/>
      <c r="S51" s="456"/>
      <c r="T51" s="461"/>
      <c r="U51" s="452"/>
      <c r="V51" s="453"/>
      <c r="W51" s="453"/>
      <c r="X51" s="453"/>
      <c r="Y51" s="453"/>
      <c r="Z51" s="453"/>
      <c r="AA51" s="454"/>
      <c r="AB51" s="452"/>
      <c r="AC51" s="453"/>
      <c r="AD51" s="453"/>
      <c r="AE51" s="453"/>
      <c r="AF51" s="453"/>
      <c r="AG51" s="453"/>
      <c r="AH51" s="454"/>
      <c r="AI51" s="452"/>
      <c r="AJ51" s="453"/>
      <c r="AK51" s="453"/>
      <c r="AL51" s="453"/>
      <c r="AM51" s="453"/>
      <c r="AN51" s="453"/>
      <c r="AO51" s="454"/>
      <c r="AP51" s="452"/>
      <c r="AQ51" s="453"/>
      <c r="AR51" s="453"/>
      <c r="AS51" s="453"/>
      <c r="AT51" s="453"/>
      <c r="AU51" s="453"/>
      <c r="AV51" s="454"/>
      <c r="AW51" s="452"/>
      <c r="AX51" s="453"/>
      <c r="AY51" s="453"/>
      <c r="AZ51" s="1328"/>
      <c r="BA51" s="1329"/>
      <c r="BB51" s="1342"/>
      <c r="BC51" s="1329"/>
      <c r="BD51" s="1343"/>
      <c r="BE51" s="1344"/>
      <c r="BF51" s="1344"/>
      <c r="BG51" s="1344"/>
      <c r="BH51" s="1345"/>
    </row>
    <row r="52" spans="2:60" ht="20.25" customHeight="1" x14ac:dyDescent="0.4">
      <c r="B52" s="428">
        <f>B49+1</f>
        <v>11</v>
      </c>
      <c r="C52" s="1301"/>
      <c r="D52" s="1302"/>
      <c r="E52" s="1303"/>
      <c r="F52" s="429">
        <f>C51</f>
        <v>0</v>
      </c>
      <c r="G52" s="430"/>
      <c r="H52" s="1308"/>
      <c r="I52" s="1313"/>
      <c r="J52" s="1314"/>
      <c r="K52" s="1314"/>
      <c r="L52" s="1315"/>
      <c r="M52" s="1322"/>
      <c r="N52" s="1323"/>
      <c r="O52" s="1324"/>
      <c r="P52" s="431" t="s">
        <v>835</v>
      </c>
      <c r="Q52" s="432"/>
      <c r="R52" s="432"/>
      <c r="S52" s="433"/>
      <c r="T52" s="434"/>
      <c r="U52" s="435" t="str">
        <f>IF(U51="","",VLOOKUP(U51,'【標準様式１】シフト記号表（勤務時間帯）'!$D$6:$X$47,21,FALSE))</f>
        <v/>
      </c>
      <c r="V52" s="436" t="str">
        <f>IF(V51="","",VLOOKUP(V51,'【標準様式１】シフト記号表（勤務時間帯）'!$D$6:$X$47,21,FALSE))</f>
        <v/>
      </c>
      <c r="W52" s="436" t="str">
        <f>IF(W51="","",VLOOKUP(W51,'【標準様式１】シフト記号表（勤務時間帯）'!$D$6:$X$47,21,FALSE))</f>
        <v/>
      </c>
      <c r="X52" s="436" t="str">
        <f>IF(X51="","",VLOOKUP(X51,'【標準様式１】シフト記号表（勤務時間帯）'!$D$6:$X$47,21,FALSE))</f>
        <v/>
      </c>
      <c r="Y52" s="436" t="str">
        <f>IF(Y51="","",VLOOKUP(Y51,'【標準様式１】シフト記号表（勤務時間帯）'!$D$6:$X$47,21,FALSE))</f>
        <v/>
      </c>
      <c r="Z52" s="436" t="str">
        <f>IF(Z51="","",VLOOKUP(Z51,'【標準様式１】シフト記号表（勤務時間帯）'!$D$6:$X$47,21,FALSE))</f>
        <v/>
      </c>
      <c r="AA52" s="437" t="str">
        <f>IF(AA51="","",VLOOKUP(AA51,'【標準様式１】シフト記号表（勤務時間帯）'!$D$6:$X$47,21,FALSE))</f>
        <v/>
      </c>
      <c r="AB52" s="435" t="str">
        <f>IF(AB51="","",VLOOKUP(AB51,'【標準様式１】シフト記号表（勤務時間帯）'!$D$6:$X$47,21,FALSE))</f>
        <v/>
      </c>
      <c r="AC52" s="436" t="str">
        <f>IF(AC51="","",VLOOKUP(AC51,'【標準様式１】シフト記号表（勤務時間帯）'!$D$6:$X$47,21,FALSE))</f>
        <v/>
      </c>
      <c r="AD52" s="436" t="str">
        <f>IF(AD51="","",VLOOKUP(AD51,'【標準様式１】シフト記号表（勤務時間帯）'!$D$6:$X$47,21,FALSE))</f>
        <v/>
      </c>
      <c r="AE52" s="436" t="str">
        <f>IF(AE51="","",VLOOKUP(AE51,'【標準様式１】シフト記号表（勤務時間帯）'!$D$6:$X$47,21,FALSE))</f>
        <v/>
      </c>
      <c r="AF52" s="436" t="str">
        <f>IF(AF51="","",VLOOKUP(AF51,'【標準様式１】シフト記号表（勤務時間帯）'!$D$6:$X$47,21,FALSE))</f>
        <v/>
      </c>
      <c r="AG52" s="436" t="str">
        <f>IF(AG51="","",VLOOKUP(AG51,'【標準様式１】シフト記号表（勤務時間帯）'!$D$6:$X$47,21,FALSE))</f>
        <v/>
      </c>
      <c r="AH52" s="437" t="str">
        <f>IF(AH51="","",VLOOKUP(AH51,'【標準様式１】シフト記号表（勤務時間帯）'!$D$6:$X$47,21,FALSE))</f>
        <v/>
      </c>
      <c r="AI52" s="435" t="str">
        <f>IF(AI51="","",VLOOKUP(AI51,'【標準様式１】シフト記号表（勤務時間帯）'!$D$6:$X$47,21,FALSE))</f>
        <v/>
      </c>
      <c r="AJ52" s="436" t="str">
        <f>IF(AJ51="","",VLOOKUP(AJ51,'【標準様式１】シフト記号表（勤務時間帯）'!$D$6:$X$47,21,FALSE))</f>
        <v/>
      </c>
      <c r="AK52" s="436" t="str">
        <f>IF(AK51="","",VLOOKUP(AK51,'【標準様式１】シフト記号表（勤務時間帯）'!$D$6:$X$47,21,FALSE))</f>
        <v/>
      </c>
      <c r="AL52" s="436" t="str">
        <f>IF(AL51="","",VLOOKUP(AL51,'【標準様式１】シフト記号表（勤務時間帯）'!$D$6:$X$47,21,FALSE))</f>
        <v/>
      </c>
      <c r="AM52" s="436" t="str">
        <f>IF(AM51="","",VLOOKUP(AM51,'【標準様式１】シフト記号表（勤務時間帯）'!$D$6:$X$47,21,FALSE))</f>
        <v/>
      </c>
      <c r="AN52" s="436" t="str">
        <f>IF(AN51="","",VLOOKUP(AN51,'【標準様式１】シフト記号表（勤務時間帯）'!$D$6:$X$47,21,FALSE))</f>
        <v/>
      </c>
      <c r="AO52" s="437" t="str">
        <f>IF(AO51="","",VLOOKUP(AO51,'【標準様式１】シフト記号表（勤務時間帯）'!$D$6:$X$47,21,FALSE))</f>
        <v/>
      </c>
      <c r="AP52" s="435" t="str">
        <f>IF(AP51="","",VLOOKUP(AP51,'【標準様式１】シフト記号表（勤務時間帯）'!$D$6:$X$47,21,FALSE))</f>
        <v/>
      </c>
      <c r="AQ52" s="436" t="str">
        <f>IF(AQ51="","",VLOOKUP(AQ51,'【標準様式１】シフト記号表（勤務時間帯）'!$D$6:$X$47,21,FALSE))</f>
        <v/>
      </c>
      <c r="AR52" s="436" t="str">
        <f>IF(AR51="","",VLOOKUP(AR51,'【標準様式１】シフト記号表（勤務時間帯）'!$D$6:$X$47,21,FALSE))</f>
        <v/>
      </c>
      <c r="AS52" s="436" t="str">
        <f>IF(AS51="","",VLOOKUP(AS51,'【標準様式１】シフト記号表（勤務時間帯）'!$D$6:$X$47,21,FALSE))</f>
        <v/>
      </c>
      <c r="AT52" s="436" t="str">
        <f>IF(AT51="","",VLOOKUP(AT51,'【標準様式１】シフト記号表（勤務時間帯）'!$D$6:$X$47,21,FALSE))</f>
        <v/>
      </c>
      <c r="AU52" s="436" t="str">
        <f>IF(AU51="","",VLOOKUP(AU51,'【標準様式１】シフト記号表（勤務時間帯）'!$D$6:$X$47,21,FALSE))</f>
        <v/>
      </c>
      <c r="AV52" s="437" t="str">
        <f>IF(AV51="","",VLOOKUP(AV51,'【標準様式１】シフト記号表（勤務時間帯）'!$D$6:$X$47,21,FALSE))</f>
        <v/>
      </c>
      <c r="AW52" s="435" t="str">
        <f>IF(AW51="","",VLOOKUP(AW51,'【標準様式１】シフト記号表（勤務時間帯）'!$D$6:$X$47,21,FALSE))</f>
        <v/>
      </c>
      <c r="AX52" s="436" t="str">
        <f>IF(AX51="","",VLOOKUP(AX51,'【標準様式１】シフト記号表（勤務時間帯）'!$D$6:$X$47,21,FALSE))</f>
        <v/>
      </c>
      <c r="AY52" s="436" t="str">
        <f>IF(AY51="","",VLOOKUP(AY51,'【標準様式１】シフト記号表（勤務時間帯）'!$D$6:$X$47,21,FALSE))</f>
        <v/>
      </c>
      <c r="AZ52" s="1352">
        <f>IF($BC$3="４週",SUM(U52:AV52),IF($BC$3="暦月",SUM(U52:AY52),""))</f>
        <v>0</v>
      </c>
      <c r="BA52" s="1353"/>
      <c r="BB52" s="1354">
        <f>IF($BC$3="４週",AZ52/4,IF($BC$3="暦月",(AZ52/($BC$8/7)),""))</f>
        <v>0</v>
      </c>
      <c r="BC52" s="1353"/>
      <c r="BD52" s="1346"/>
      <c r="BE52" s="1347"/>
      <c r="BF52" s="1347"/>
      <c r="BG52" s="1347"/>
      <c r="BH52" s="1348"/>
    </row>
    <row r="53" spans="2:60" ht="20.25" customHeight="1" x14ac:dyDescent="0.4">
      <c r="B53" s="438"/>
      <c r="C53" s="1304"/>
      <c r="D53" s="1305"/>
      <c r="E53" s="1306"/>
      <c r="F53" s="439"/>
      <c r="G53" s="440">
        <f>C51</f>
        <v>0</v>
      </c>
      <c r="H53" s="1309"/>
      <c r="I53" s="1316"/>
      <c r="J53" s="1317"/>
      <c r="K53" s="1317"/>
      <c r="L53" s="1318"/>
      <c r="M53" s="1325"/>
      <c r="N53" s="1326"/>
      <c r="O53" s="1327"/>
      <c r="P53" s="462" t="s">
        <v>836</v>
      </c>
      <c r="Q53" s="463"/>
      <c r="R53" s="463"/>
      <c r="S53" s="464"/>
      <c r="T53" s="465"/>
      <c r="U53" s="444" t="str">
        <f>IF(U51="","",VLOOKUP(U51,'【標準様式１】シフト記号表（勤務時間帯）'!$D$6:$Z$47,23,FALSE))</f>
        <v/>
      </c>
      <c r="V53" s="445" t="str">
        <f>IF(V51="","",VLOOKUP(V51,'【標準様式１】シフト記号表（勤務時間帯）'!$D$6:$Z$47,23,FALSE))</f>
        <v/>
      </c>
      <c r="W53" s="445" t="str">
        <f>IF(W51="","",VLOOKUP(W51,'【標準様式１】シフト記号表（勤務時間帯）'!$D$6:$Z$47,23,FALSE))</f>
        <v/>
      </c>
      <c r="X53" s="445" t="str">
        <f>IF(X51="","",VLOOKUP(X51,'【標準様式１】シフト記号表（勤務時間帯）'!$D$6:$Z$47,23,FALSE))</f>
        <v/>
      </c>
      <c r="Y53" s="445" t="str">
        <f>IF(Y51="","",VLOOKUP(Y51,'【標準様式１】シフト記号表（勤務時間帯）'!$D$6:$Z$47,23,FALSE))</f>
        <v/>
      </c>
      <c r="Z53" s="445" t="str">
        <f>IF(Z51="","",VLOOKUP(Z51,'【標準様式１】シフト記号表（勤務時間帯）'!$D$6:$Z$47,23,FALSE))</f>
        <v/>
      </c>
      <c r="AA53" s="446" t="str">
        <f>IF(AA51="","",VLOOKUP(AA51,'【標準様式１】シフト記号表（勤務時間帯）'!$D$6:$Z$47,23,FALSE))</f>
        <v/>
      </c>
      <c r="AB53" s="444" t="str">
        <f>IF(AB51="","",VLOOKUP(AB51,'【標準様式１】シフト記号表（勤務時間帯）'!$D$6:$Z$47,23,FALSE))</f>
        <v/>
      </c>
      <c r="AC53" s="445" t="str">
        <f>IF(AC51="","",VLOOKUP(AC51,'【標準様式１】シフト記号表（勤務時間帯）'!$D$6:$Z$47,23,FALSE))</f>
        <v/>
      </c>
      <c r="AD53" s="445" t="str">
        <f>IF(AD51="","",VLOOKUP(AD51,'【標準様式１】シフト記号表（勤務時間帯）'!$D$6:$Z$47,23,FALSE))</f>
        <v/>
      </c>
      <c r="AE53" s="445" t="str">
        <f>IF(AE51="","",VLOOKUP(AE51,'【標準様式１】シフト記号表（勤務時間帯）'!$D$6:$Z$47,23,FALSE))</f>
        <v/>
      </c>
      <c r="AF53" s="445" t="str">
        <f>IF(AF51="","",VLOOKUP(AF51,'【標準様式１】シフト記号表（勤務時間帯）'!$D$6:$Z$47,23,FALSE))</f>
        <v/>
      </c>
      <c r="AG53" s="445" t="str">
        <f>IF(AG51="","",VLOOKUP(AG51,'【標準様式１】シフト記号表（勤務時間帯）'!$D$6:$Z$47,23,FALSE))</f>
        <v/>
      </c>
      <c r="AH53" s="446" t="str">
        <f>IF(AH51="","",VLOOKUP(AH51,'【標準様式１】シフト記号表（勤務時間帯）'!$D$6:$Z$47,23,FALSE))</f>
        <v/>
      </c>
      <c r="AI53" s="444" t="str">
        <f>IF(AI51="","",VLOOKUP(AI51,'【標準様式１】シフト記号表（勤務時間帯）'!$D$6:$Z$47,23,FALSE))</f>
        <v/>
      </c>
      <c r="AJ53" s="445" t="str">
        <f>IF(AJ51="","",VLOOKUP(AJ51,'【標準様式１】シフト記号表（勤務時間帯）'!$D$6:$Z$47,23,FALSE))</f>
        <v/>
      </c>
      <c r="AK53" s="445" t="str">
        <f>IF(AK51="","",VLOOKUP(AK51,'【標準様式１】シフト記号表（勤務時間帯）'!$D$6:$Z$47,23,FALSE))</f>
        <v/>
      </c>
      <c r="AL53" s="445" t="str">
        <f>IF(AL51="","",VLOOKUP(AL51,'【標準様式１】シフト記号表（勤務時間帯）'!$D$6:$Z$47,23,FALSE))</f>
        <v/>
      </c>
      <c r="AM53" s="445" t="str">
        <f>IF(AM51="","",VLOOKUP(AM51,'【標準様式１】シフト記号表（勤務時間帯）'!$D$6:$Z$47,23,FALSE))</f>
        <v/>
      </c>
      <c r="AN53" s="445" t="str">
        <f>IF(AN51="","",VLOOKUP(AN51,'【標準様式１】シフト記号表（勤務時間帯）'!$D$6:$Z$47,23,FALSE))</f>
        <v/>
      </c>
      <c r="AO53" s="446" t="str">
        <f>IF(AO51="","",VLOOKUP(AO51,'【標準様式１】シフト記号表（勤務時間帯）'!$D$6:$Z$47,23,FALSE))</f>
        <v/>
      </c>
      <c r="AP53" s="444" t="str">
        <f>IF(AP51="","",VLOOKUP(AP51,'【標準様式１】シフト記号表（勤務時間帯）'!$D$6:$Z$47,23,FALSE))</f>
        <v/>
      </c>
      <c r="AQ53" s="445" t="str">
        <f>IF(AQ51="","",VLOOKUP(AQ51,'【標準様式１】シフト記号表（勤務時間帯）'!$D$6:$Z$47,23,FALSE))</f>
        <v/>
      </c>
      <c r="AR53" s="445" t="str">
        <f>IF(AR51="","",VLOOKUP(AR51,'【標準様式１】シフト記号表（勤務時間帯）'!$D$6:$Z$47,23,FALSE))</f>
        <v/>
      </c>
      <c r="AS53" s="445" t="str">
        <f>IF(AS51="","",VLOOKUP(AS51,'【標準様式１】シフト記号表（勤務時間帯）'!$D$6:$Z$47,23,FALSE))</f>
        <v/>
      </c>
      <c r="AT53" s="445" t="str">
        <f>IF(AT51="","",VLOOKUP(AT51,'【標準様式１】シフト記号表（勤務時間帯）'!$D$6:$Z$47,23,FALSE))</f>
        <v/>
      </c>
      <c r="AU53" s="445" t="str">
        <f>IF(AU51="","",VLOOKUP(AU51,'【標準様式１】シフト記号表（勤務時間帯）'!$D$6:$Z$47,23,FALSE))</f>
        <v/>
      </c>
      <c r="AV53" s="446" t="str">
        <f>IF(AV51="","",VLOOKUP(AV51,'【標準様式１】シフト記号表（勤務時間帯）'!$D$6:$Z$47,23,FALSE))</f>
        <v/>
      </c>
      <c r="AW53" s="444" t="str">
        <f>IF(AW51="","",VLOOKUP(AW51,'【標準様式１】シフト記号表（勤務時間帯）'!$D$6:$Z$47,23,FALSE))</f>
        <v/>
      </c>
      <c r="AX53" s="445" t="str">
        <f>IF(AX51="","",VLOOKUP(AX51,'【標準様式１】シフト記号表（勤務時間帯）'!$D$6:$Z$47,23,FALSE))</f>
        <v/>
      </c>
      <c r="AY53" s="445" t="str">
        <f>IF(AY51="","",VLOOKUP(AY51,'【標準様式１】シフト記号表（勤務時間帯）'!$D$6:$Z$47,23,FALSE))</f>
        <v/>
      </c>
      <c r="AZ53" s="1355">
        <f>IF($BC$3="４週",SUM(U53:AV53),IF($BC$3="暦月",SUM(U53:AY53),""))</f>
        <v>0</v>
      </c>
      <c r="BA53" s="1356"/>
      <c r="BB53" s="1357">
        <f>IF($BC$3="４週",AZ53/4,IF($BC$3="暦月",(AZ53/($BC$8/7)),""))</f>
        <v>0</v>
      </c>
      <c r="BC53" s="1356"/>
      <c r="BD53" s="1349"/>
      <c r="BE53" s="1350"/>
      <c r="BF53" s="1350"/>
      <c r="BG53" s="1350"/>
      <c r="BH53" s="1351"/>
    </row>
    <row r="54" spans="2:60" ht="20.25" customHeight="1" x14ac:dyDescent="0.4">
      <c r="B54" s="447"/>
      <c r="C54" s="1298"/>
      <c r="D54" s="1299"/>
      <c r="E54" s="1300"/>
      <c r="F54" s="429"/>
      <c r="G54" s="430"/>
      <c r="H54" s="1362"/>
      <c r="I54" s="1310"/>
      <c r="J54" s="1311"/>
      <c r="K54" s="1311"/>
      <c r="L54" s="1312"/>
      <c r="M54" s="1319"/>
      <c r="N54" s="1320"/>
      <c r="O54" s="1321"/>
      <c r="P54" s="269" t="s">
        <v>833</v>
      </c>
      <c r="Q54" s="455"/>
      <c r="R54" s="455"/>
      <c r="S54" s="456"/>
      <c r="T54" s="461"/>
      <c r="U54" s="452"/>
      <c r="V54" s="453"/>
      <c r="W54" s="453"/>
      <c r="X54" s="453"/>
      <c r="Y54" s="453"/>
      <c r="Z54" s="453"/>
      <c r="AA54" s="454"/>
      <c r="AB54" s="452"/>
      <c r="AC54" s="453"/>
      <c r="AD54" s="453"/>
      <c r="AE54" s="453"/>
      <c r="AF54" s="453"/>
      <c r="AG54" s="453"/>
      <c r="AH54" s="454"/>
      <c r="AI54" s="452"/>
      <c r="AJ54" s="453"/>
      <c r="AK54" s="453"/>
      <c r="AL54" s="453"/>
      <c r="AM54" s="453"/>
      <c r="AN54" s="453"/>
      <c r="AO54" s="454"/>
      <c r="AP54" s="452"/>
      <c r="AQ54" s="453"/>
      <c r="AR54" s="453"/>
      <c r="AS54" s="453"/>
      <c r="AT54" s="453"/>
      <c r="AU54" s="453"/>
      <c r="AV54" s="454"/>
      <c r="AW54" s="452"/>
      <c r="AX54" s="453"/>
      <c r="AY54" s="453"/>
      <c r="AZ54" s="1328"/>
      <c r="BA54" s="1329"/>
      <c r="BB54" s="1342"/>
      <c r="BC54" s="1329"/>
      <c r="BD54" s="1343"/>
      <c r="BE54" s="1344"/>
      <c r="BF54" s="1344"/>
      <c r="BG54" s="1344"/>
      <c r="BH54" s="1345"/>
    </row>
    <row r="55" spans="2:60" ht="20.25" customHeight="1" x14ac:dyDescent="0.4">
      <c r="B55" s="428">
        <f>B52+1</f>
        <v>12</v>
      </c>
      <c r="C55" s="1301"/>
      <c r="D55" s="1302"/>
      <c r="E55" s="1303"/>
      <c r="F55" s="429">
        <f>C54</f>
        <v>0</v>
      </c>
      <c r="G55" s="430"/>
      <c r="H55" s="1308"/>
      <c r="I55" s="1313"/>
      <c r="J55" s="1314"/>
      <c r="K55" s="1314"/>
      <c r="L55" s="1315"/>
      <c r="M55" s="1322"/>
      <c r="N55" s="1323"/>
      <c r="O55" s="1324"/>
      <c r="P55" s="431" t="s">
        <v>835</v>
      </c>
      <c r="Q55" s="432"/>
      <c r="R55" s="432"/>
      <c r="S55" s="433"/>
      <c r="T55" s="434"/>
      <c r="U55" s="435" t="str">
        <f>IF(U54="","",VLOOKUP(U54,'【標準様式１】シフト記号表（勤務時間帯）'!$D$6:$X$47,21,FALSE))</f>
        <v/>
      </c>
      <c r="V55" s="436" t="str">
        <f>IF(V54="","",VLOOKUP(V54,'【標準様式１】シフト記号表（勤務時間帯）'!$D$6:$X$47,21,FALSE))</f>
        <v/>
      </c>
      <c r="W55" s="436" t="str">
        <f>IF(W54="","",VLOOKUP(W54,'【標準様式１】シフト記号表（勤務時間帯）'!$D$6:$X$47,21,FALSE))</f>
        <v/>
      </c>
      <c r="X55" s="436" t="str">
        <f>IF(X54="","",VLOOKUP(X54,'【標準様式１】シフト記号表（勤務時間帯）'!$D$6:$X$47,21,FALSE))</f>
        <v/>
      </c>
      <c r="Y55" s="436" t="str">
        <f>IF(Y54="","",VLOOKUP(Y54,'【標準様式１】シフト記号表（勤務時間帯）'!$D$6:$X$47,21,FALSE))</f>
        <v/>
      </c>
      <c r="Z55" s="436" t="str">
        <f>IF(Z54="","",VLOOKUP(Z54,'【標準様式１】シフト記号表（勤務時間帯）'!$D$6:$X$47,21,FALSE))</f>
        <v/>
      </c>
      <c r="AA55" s="437" t="str">
        <f>IF(AA54="","",VLOOKUP(AA54,'【標準様式１】シフト記号表（勤務時間帯）'!$D$6:$X$47,21,FALSE))</f>
        <v/>
      </c>
      <c r="AB55" s="435" t="str">
        <f>IF(AB54="","",VLOOKUP(AB54,'【標準様式１】シフト記号表（勤務時間帯）'!$D$6:$X$47,21,FALSE))</f>
        <v/>
      </c>
      <c r="AC55" s="436" t="str">
        <f>IF(AC54="","",VLOOKUP(AC54,'【標準様式１】シフト記号表（勤務時間帯）'!$D$6:$X$47,21,FALSE))</f>
        <v/>
      </c>
      <c r="AD55" s="436" t="str">
        <f>IF(AD54="","",VLOOKUP(AD54,'【標準様式１】シフト記号表（勤務時間帯）'!$D$6:$X$47,21,FALSE))</f>
        <v/>
      </c>
      <c r="AE55" s="436" t="str">
        <f>IF(AE54="","",VLOOKUP(AE54,'【標準様式１】シフト記号表（勤務時間帯）'!$D$6:$X$47,21,FALSE))</f>
        <v/>
      </c>
      <c r="AF55" s="436" t="str">
        <f>IF(AF54="","",VLOOKUP(AF54,'【標準様式１】シフト記号表（勤務時間帯）'!$D$6:$X$47,21,FALSE))</f>
        <v/>
      </c>
      <c r="AG55" s="436" t="str">
        <f>IF(AG54="","",VLOOKUP(AG54,'【標準様式１】シフト記号表（勤務時間帯）'!$D$6:$X$47,21,FALSE))</f>
        <v/>
      </c>
      <c r="AH55" s="437" t="str">
        <f>IF(AH54="","",VLOOKUP(AH54,'【標準様式１】シフト記号表（勤務時間帯）'!$D$6:$X$47,21,FALSE))</f>
        <v/>
      </c>
      <c r="AI55" s="435" t="str">
        <f>IF(AI54="","",VLOOKUP(AI54,'【標準様式１】シフト記号表（勤務時間帯）'!$D$6:$X$47,21,FALSE))</f>
        <v/>
      </c>
      <c r="AJ55" s="436" t="str">
        <f>IF(AJ54="","",VLOOKUP(AJ54,'【標準様式１】シフト記号表（勤務時間帯）'!$D$6:$X$47,21,FALSE))</f>
        <v/>
      </c>
      <c r="AK55" s="436" t="str">
        <f>IF(AK54="","",VLOOKUP(AK54,'【標準様式１】シフト記号表（勤務時間帯）'!$D$6:$X$47,21,FALSE))</f>
        <v/>
      </c>
      <c r="AL55" s="436" t="str">
        <f>IF(AL54="","",VLOOKUP(AL54,'【標準様式１】シフト記号表（勤務時間帯）'!$D$6:$X$47,21,FALSE))</f>
        <v/>
      </c>
      <c r="AM55" s="436" t="str">
        <f>IF(AM54="","",VLOOKUP(AM54,'【標準様式１】シフト記号表（勤務時間帯）'!$D$6:$X$47,21,FALSE))</f>
        <v/>
      </c>
      <c r="AN55" s="436" t="str">
        <f>IF(AN54="","",VLOOKUP(AN54,'【標準様式１】シフト記号表（勤務時間帯）'!$D$6:$X$47,21,FALSE))</f>
        <v/>
      </c>
      <c r="AO55" s="437" t="str">
        <f>IF(AO54="","",VLOOKUP(AO54,'【標準様式１】シフト記号表（勤務時間帯）'!$D$6:$X$47,21,FALSE))</f>
        <v/>
      </c>
      <c r="AP55" s="435" t="str">
        <f>IF(AP54="","",VLOOKUP(AP54,'【標準様式１】シフト記号表（勤務時間帯）'!$D$6:$X$47,21,FALSE))</f>
        <v/>
      </c>
      <c r="AQ55" s="436" t="str">
        <f>IF(AQ54="","",VLOOKUP(AQ54,'【標準様式１】シフト記号表（勤務時間帯）'!$D$6:$X$47,21,FALSE))</f>
        <v/>
      </c>
      <c r="AR55" s="436" t="str">
        <f>IF(AR54="","",VLOOKUP(AR54,'【標準様式１】シフト記号表（勤務時間帯）'!$D$6:$X$47,21,FALSE))</f>
        <v/>
      </c>
      <c r="AS55" s="436" t="str">
        <f>IF(AS54="","",VLOOKUP(AS54,'【標準様式１】シフト記号表（勤務時間帯）'!$D$6:$X$47,21,FALSE))</f>
        <v/>
      </c>
      <c r="AT55" s="436" t="str">
        <f>IF(AT54="","",VLOOKUP(AT54,'【標準様式１】シフト記号表（勤務時間帯）'!$D$6:$X$47,21,FALSE))</f>
        <v/>
      </c>
      <c r="AU55" s="436" t="str">
        <f>IF(AU54="","",VLOOKUP(AU54,'【標準様式１】シフト記号表（勤務時間帯）'!$D$6:$X$47,21,FALSE))</f>
        <v/>
      </c>
      <c r="AV55" s="437" t="str">
        <f>IF(AV54="","",VLOOKUP(AV54,'【標準様式１】シフト記号表（勤務時間帯）'!$D$6:$X$47,21,FALSE))</f>
        <v/>
      </c>
      <c r="AW55" s="435" t="str">
        <f>IF(AW54="","",VLOOKUP(AW54,'【標準様式１】シフト記号表（勤務時間帯）'!$D$6:$X$47,21,FALSE))</f>
        <v/>
      </c>
      <c r="AX55" s="436" t="str">
        <f>IF(AX54="","",VLOOKUP(AX54,'【標準様式１】シフト記号表（勤務時間帯）'!$D$6:$X$47,21,FALSE))</f>
        <v/>
      </c>
      <c r="AY55" s="436" t="str">
        <f>IF(AY54="","",VLOOKUP(AY54,'【標準様式１】シフト記号表（勤務時間帯）'!$D$6:$X$47,21,FALSE))</f>
        <v/>
      </c>
      <c r="AZ55" s="1352">
        <f>IF($BC$3="４週",SUM(U55:AV55),IF($BC$3="暦月",SUM(U55:AY55),""))</f>
        <v>0</v>
      </c>
      <c r="BA55" s="1353"/>
      <c r="BB55" s="1354">
        <f>IF($BC$3="４週",AZ55/4,IF($BC$3="暦月",(AZ55/($BC$8/7)),""))</f>
        <v>0</v>
      </c>
      <c r="BC55" s="1353"/>
      <c r="BD55" s="1346"/>
      <c r="BE55" s="1347"/>
      <c r="BF55" s="1347"/>
      <c r="BG55" s="1347"/>
      <c r="BH55" s="1348"/>
    </row>
    <row r="56" spans="2:60" ht="20.25" customHeight="1" x14ac:dyDescent="0.4">
      <c r="B56" s="438"/>
      <c r="C56" s="1304"/>
      <c r="D56" s="1305"/>
      <c r="E56" s="1306"/>
      <c r="F56" s="439"/>
      <c r="G56" s="440">
        <f>C54</f>
        <v>0</v>
      </c>
      <c r="H56" s="1309"/>
      <c r="I56" s="1316"/>
      <c r="J56" s="1317"/>
      <c r="K56" s="1317"/>
      <c r="L56" s="1318"/>
      <c r="M56" s="1325"/>
      <c r="N56" s="1326"/>
      <c r="O56" s="1327"/>
      <c r="P56" s="462" t="s">
        <v>836</v>
      </c>
      <c r="Q56" s="463"/>
      <c r="R56" s="463"/>
      <c r="S56" s="464"/>
      <c r="T56" s="465"/>
      <c r="U56" s="444" t="str">
        <f>IF(U54="","",VLOOKUP(U54,'【標準様式１】シフト記号表（勤務時間帯）'!$D$6:$Z$47,23,FALSE))</f>
        <v/>
      </c>
      <c r="V56" s="445" t="str">
        <f>IF(V54="","",VLOOKUP(V54,'【標準様式１】シフト記号表（勤務時間帯）'!$D$6:$Z$47,23,FALSE))</f>
        <v/>
      </c>
      <c r="W56" s="445" t="str">
        <f>IF(W54="","",VLOOKUP(W54,'【標準様式１】シフト記号表（勤務時間帯）'!$D$6:$Z$47,23,FALSE))</f>
        <v/>
      </c>
      <c r="X56" s="445" t="str">
        <f>IF(X54="","",VLOOKUP(X54,'【標準様式１】シフト記号表（勤務時間帯）'!$D$6:$Z$47,23,FALSE))</f>
        <v/>
      </c>
      <c r="Y56" s="445" t="str">
        <f>IF(Y54="","",VLOOKUP(Y54,'【標準様式１】シフト記号表（勤務時間帯）'!$D$6:$Z$47,23,FALSE))</f>
        <v/>
      </c>
      <c r="Z56" s="445" t="str">
        <f>IF(Z54="","",VLOOKUP(Z54,'【標準様式１】シフト記号表（勤務時間帯）'!$D$6:$Z$47,23,FALSE))</f>
        <v/>
      </c>
      <c r="AA56" s="446" t="str">
        <f>IF(AA54="","",VLOOKUP(AA54,'【標準様式１】シフト記号表（勤務時間帯）'!$D$6:$Z$47,23,FALSE))</f>
        <v/>
      </c>
      <c r="AB56" s="444" t="str">
        <f>IF(AB54="","",VLOOKUP(AB54,'【標準様式１】シフト記号表（勤務時間帯）'!$D$6:$Z$47,23,FALSE))</f>
        <v/>
      </c>
      <c r="AC56" s="445" t="str">
        <f>IF(AC54="","",VLOOKUP(AC54,'【標準様式１】シフト記号表（勤務時間帯）'!$D$6:$Z$47,23,FALSE))</f>
        <v/>
      </c>
      <c r="AD56" s="445" t="str">
        <f>IF(AD54="","",VLOOKUP(AD54,'【標準様式１】シフト記号表（勤務時間帯）'!$D$6:$Z$47,23,FALSE))</f>
        <v/>
      </c>
      <c r="AE56" s="445" t="str">
        <f>IF(AE54="","",VLOOKUP(AE54,'【標準様式１】シフト記号表（勤務時間帯）'!$D$6:$Z$47,23,FALSE))</f>
        <v/>
      </c>
      <c r="AF56" s="445" t="str">
        <f>IF(AF54="","",VLOOKUP(AF54,'【標準様式１】シフト記号表（勤務時間帯）'!$D$6:$Z$47,23,FALSE))</f>
        <v/>
      </c>
      <c r="AG56" s="445" t="str">
        <f>IF(AG54="","",VLOOKUP(AG54,'【標準様式１】シフト記号表（勤務時間帯）'!$D$6:$Z$47,23,FALSE))</f>
        <v/>
      </c>
      <c r="AH56" s="446" t="str">
        <f>IF(AH54="","",VLOOKUP(AH54,'【標準様式１】シフト記号表（勤務時間帯）'!$D$6:$Z$47,23,FALSE))</f>
        <v/>
      </c>
      <c r="AI56" s="444" t="str">
        <f>IF(AI54="","",VLOOKUP(AI54,'【標準様式１】シフト記号表（勤務時間帯）'!$D$6:$Z$47,23,FALSE))</f>
        <v/>
      </c>
      <c r="AJ56" s="445" t="str">
        <f>IF(AJ54="","",VLOOKUP(AJ54,'【標準様式１】シフト記号表（勤務時間帯）'!$D$6:$Z$47,23,FALSE))</f>
        <v/>
      </c>
      <c r="AK56" s="445" t="str">
        <f>IF(AK54="","",VLOOKUP(AK54,'【標準様式１】シフト記号表（勤務時間帯）'!$D$6:$Z$47,23,FALSE))</f>
        <v/>
      </c>
      <c r="AL56" s="445" t="str">
        <f>IF(AL54="","",VLOOKUP(AL54,'【標準様式１】シフト記号表（勤務時間帯）'!$D$6:$Z$47,23,FALSE))</f>
        <v/>
      </c>
      <c r="AM56" s="445" t="str">
        <f>IF(AM54="","",VLOOKUP(AM54,'【標準様式１】シフト記号表（勤務時間帯）'!$D$6:$Z$47,23,FALSE))</f>
        <v/>
      </c>
      <c r="AN56" s="445" t="str">
        <f>IF(AN54="","",VLOOKUP(AN54,'【標準様式１】シフト記号表（勤務時間帯）'!$D$6:$Z$47,23,FALSE))</f>
        <v/>
      </c>
      <c r="AO56" s="446" t="str">
        <f>IF(AO54="","",VLOOKUP(AO54,'【標準様式１】シフト記号表（勤務時間帯）'!$D$6:$Z$47,23,FALSE))</f>
        <v/>
      </c>
      <c r="AP56" s="444" t="str">
        <f>IF(AP54="","",VLOOKUP(AP54,'【標準様式１】シフト記号表（勤務時間帯）'!$D$6:$Z$47,23,FALSE))</f>
        <v/>
      </c>
      <c r="AQ56" s="445" t="str">
        <f>IF(AQ54="","",VLOOKUP(AQ54,'【標準様式１】シフト記号表（勤務時間帯）'!$D$6:$Z$47,23,FALSE))</f>
        <v/>
      </c>
      <c r="AR56" s="445" t="str">
        <f>IF(AR54="","",VLOOKUP(AR54,'【標準様式１】シフト記号表（勤務時間帯）'!$D$6:$Z$47,23,FALSE))</f>
        <v/>
      </c>
      <c r="AS56" s="445" t="str">
        <f>IF(AS54="","",VLOOKUP(AS54,'【標準様式１】シフト記号表（勤務時間帯）'!$D$6:$Z$47,23,FALSE))</f>
        <v/>
      </c>
      <c r="AT56" s="445" t="str">
        <f>IF(AT54="","",VLOOKUP(AT54,'【標準様式１】シフト記号表（勤務時間帯）'!$D$6:$Z$47,23,FALSE))</f>
        <v/>
      </c>
      <c r="AU56" s="445" t="str">
        <f>IF(AU54="","",VLOOKUP(AU54,'【標準様式１】シフト記号表（勤務時間帯）'!$D$6:$Z$47,23,FALSE))</f>
        <v/>
      </c>
      <c r="AV56" s="446" t="str">
        <f>IF(AV54="","",VLOOKUP(AV54,'【標準様式１】シフト記号表（勤務時間帯）'!$D$6:$Z$47,23,FALSE))</f>
        <v/>
      </c>
      <c r="AW56" s="444" t="str">
        <f>IF(AW54="","",VLOOKUP(AW54,'【標準様式１】シフト記号表（勤務時間帯）'!$D$6:$Z$47,23,FALSE))</f>
        <v/>
      </c>
      <c r="AX56" s="445" t="str">
        <f>IF(AX54="","",VLOOKUP(AX54,'【標準様式１】シフト記号表（勤務時間帯）'!$D$6:$Z$47,23,FALSE))</f>
        <v/>
      </c>
      <c r="AY56" s="445" t="str">
        <f>IF(AY54="","",VLOOKUP(AY54,'【標準様式１】シフト記号表（勤務時間帯）'!$D$6:$Z$47,23,FALSE))</f>
        <v/>
      </c>
      <c r="AZ56" s="1355">
        <f>IF($BC$3="４週",SUM(U56:AV56),IF($BC$3="暦月",SUM(U56:AY56),""))</f>
        <v>0</v>
      </c>
      <c r="BA56" s="1356"/>
      <c r="BB56" s="1357">
        <f>IF($BC$3="４週",AZ56/4,IF($BC$3="暦月",(AZ56/($BC$8/7)),""))</f>
        <v>0</v>
      </c>
      <c r="BC56" s="1356"/>
      <c r="BD56" s="1349"/>
      <c r="BE56" s="1350"/>
      <c r="BF56" s="1350"/>
      <c r="BG56" s="1350"/>
      <c r="BH56" s="1351"/>
    </row>
    <row r="57" spans="2:60" ht="20.25" customHeight="1" x14ac:dyDescent="0.4">
      <c r="B57" s="447"/>
      <c r="C57" s="1298"/>
      <c r="D57" s="1299"/>
      <c r="E57" s="1300"/>
      <c r="F57" s="429"/>
      <c r="G57" s="430"/>
      <c r="H57" s="1362"/>
      <c r="I57" s="1310"/>
      <c r="J57" s="1311"/>
      <c r="K57" s="1311"/>
      <c r="L57" s="1312"/>
      <c r="M57" s="1319"/>
      <c r="N57" s="1320"/>
      <c r="O57" s="1321"/>
      <c r="P57" s="269" t="s">
        <v>833</v>
      </c>
      <c r="Q57" s="455"/>
      <c r="R57" s="455"/>
      <c r="S57" s="456"/>
      <c r="T57" s="461"/>
      <c r="U57" s="452"/>
      <c r="V57" s="453"/>
      <c r="W57" s="453"/>
      <c r="X57" s="453"/>
      <c r="Y57" s="453"/>
      <c r="Z57" s="453"/>
      <c r="AA57" s="454"/>
      <c r="AB57" s="452"/>
      <c r="AC57" s="453"/>
      <c r="AD57" s="453"/>
      <c r="AE57" s="453"/>
      <c r="AF57" s="453"/>
      <c r="AG57" s="453"/>
      <c r="AH57" s="454"/>
      <c r="AI57" s="452"/>
      <c r="AJ57" s="453"/>
      <c r="AK57" s="453"/>
      <c r="AL57" s="453"/>
      <c r="AM57" s="453"/>
      <c r="AN57" s="453"/>
      <c r="AO57" s="454"/>
      <c r="AP57" s="452"/>
      <c r="AQ57" s="453"/>
      <c r="AR57" s="453"/>
      <c r="AS57" s="453"/>
      <c r="AT57" s="453"/>
      <c r="AU57" s="453"/>
      <c r="AV57" s="454"/>
      <c r="AW57" s="452"/>
      <c r="AX57" s="453"/>
      <c r="AY57" s="453"/>
      <c r="AZ57" s="1328"/>
      <c r="BA57" s="1329"/>
      <c r="BB57" s="1342"/>
      <c r="BC57" s="1329"/>
      <c r="BD57" s="1343"/>
      <c r="BE57" s="1344"/>
      <c r="BF57" s="1344"/>
      <c r="BG57" s="1344"/>
      <c r="BH57" s="1345"/>
    </row>
    <row r="58" spans="2:60" ht="20.25" customHeight="1" x14ac:dyDescent="0.4">
      <c r="B58" s="428">
        <f>B55+1</f>
        <v>13</v>
      </c>
      <c r="C58" s="1301"/>
      <c r="D58" s="1302"/>
      <c r="E58" s="1303"/>
      <c r="F58" s="429">
        <f>C57</f>
        <v>0</v>
      </c>
      <c r="G58" s="430"/>
      <c r="H58" s="1308"/>
      <c r="I58" s="1313"/>
      <c r="J58" s="1314"/>
      <c r="K58" s="1314"/>
      <c r="L58" s="1315"/>
      <c r="M58" s="1322"/>
      <c r="N58" s="1323"/>
      <c r="O58" s="1324"/>
      <c r="P58" s="431" t="s">
        <v>835</v>
      </c>
      <c r="Q58" s="432"/>
      <c r="R58" s="432"/>
      <c r="S58" s="433"/>
      <c r="T58" s="434"/>
      <c r="U58" s="435" t="str">
        <f>IF(U57="","",VLOOKUP(U57,'【標準様式１】シフト記号表（勤務時間帯）'!$D$6:$X$47,21,FALSE))</f>
        <v/>
      </c>
      <c r="V58" s="436" t="str">
        <f>IF(V57="","",VLOOKUP(V57,'【標準様式１】シフト記号表（勤務時間帯）'!$D$6:$X$47,21,FALSE))</f>
        <v/>
      </c>
      <c r="W58" s="436" t="str">
        <f>IF(W57="","",VLOOKUP(W57,'【標準様式１】シフト記号表（勤務時間帯）'!$D$6:$X$47,21,FALSE))</f>
        <v/>
      </c>
      <c r="X58" s="436" t="str">
        <f>IF(X57="","",VLOOKUP(X57,'【標準様式１】シフト記号表（勤務時間帯）'!$D$6:$X$47,21,FALSE))</f>
        <v/>
      </c>
      <c r="Y58" s="436" t="str">
        <f>IF(Y57="","",VLOOKUP(Y57,'【標準様式１】シフト記号表（勤務時間帯）'!$D$6:$X$47,21,FALSE))</f>
        <v/>
      </c>
      <c r="Z58" s="436" t="str">
        <f>IF(Z57="","",VLOOKUP(Z57,'【標準様式１】シフト記号表（勤務時間帯）'!$D$6:$X$47,21,FALSE))</f>
        <v/>
      </c>
      <c r="AA58" s="437" t="str">
        <f>IF(AA57="","",VLOOKUP(AA57,'【標準様式１】シフト記号表（勤務時間帯）'!$D$6:$X$47,21,FALSE))</f>
        <v/>
      </c>
      <c r="AB58" s="435" t="str">
        <f>IF(AB57="","",VLOOKUP(AB57,'【標準様式１】シフト記号表（勤務時間帯）'!$D$6:$X$47,21,FALSE))</f>
        <v/>
      </c>
      <c r="AC58" s="436" t="str">
        <f>IF(AC57="","",VLOOKUP(AC57,'【標準様式１】シフト記号表（勤務時間帯）'!$D$6:$X$47,21,FALSE))</f>
        <v/>
      </c>
      <c r="AD58" s="436" t="str">
        <f>IF(AD57="","",VLOOKUP(AD57,'【標準様式１】シフト記号表（勤務時間帯）'!$D$6:$X$47,21,FALSE))</f>
        <v/>
      </c>
      <c r="AE58" s="436" t="str">
        <f>IF(AE57="","",VLOOKUP(AE57,'【標準様式１】シフト記号表（勤務時間帯）'!$D$6:$X$47,21,FALSE))</f>
        <v/>
      </c>
      <c r="AF58" s="436" t="str">
        <f>IF(AF57="","",VLOOKUP(AF57,'【標準様式１】シフト記号表（勤務時間帯）'!$D$6:$X$47,21,FALSE))</f>
        <v/>
      </c>
      <c r="AG58" s="436" t="str">
        <f>IF(AG57="","",VLOOKUP(AG57,'【標準様式１】シフト記号表（勤務時間帯）'!$D$6:$X$47,21,FALSE))</f>
        <v/>
      </c>
      <c r="AH58" s="437" t="str">
        <f>IF(AH57="","",VLOOKUP(AH57,'【標準様式１】シフト記号表（勤務時間帯）'!$D$6:$X$47,21,FALSE))</f>
        <v/>
      </c>
      <c r="AI58" s="435" t="str">
        <f>IF(AI57="","",VLOOKUP(AI57,'【標準様式１】シフト記号表（勤務時間帯）'!$D$6:$X$47,21,FALSE))</f>
        <v/>
      </c>
      <c r="AJ58" s="436" t="str">
        <f>IF(AJ57="","",VLOOKUP(AJ57,'【標準様式１】シフト記号表（勤務時間帯）'!$D$6:$X$47,21,FALSE))</f>
        <v/>
      </c>
      <c r="AK58" s="436" t="str">
        <f>IF(AK57="","",VLOOKUP(AK57,'【標準様式１】シフト記号表（勤務時間帯）'!$D$6:$X$47,21,FALSE))</f>
        <v/>
      </c>
      <c r="AL58" s="436" t="str">
        <f>IF(AL57="","",VLOOKUP(AL57,'【標準様式１】シフト記号表（勤務時間帯）'!$D$6:$X$47,21,FALSE))</f>
        <v/>
      </c>
      <c r="AM58" s="436" t="str">
        <f>IF(AM57="","",VLOOKUP(AM57,'【標準様式１】シフト記号表（勤務時間帯）'!$D$6:$X$47,21,FALSE))</f>
        <v/>
      </c>
      <c r="AN58" s="436" t="str">
        <f>IF(AN57="","",VLOOKUP(AN57,'【標準様式１】シフト記号表（勤務時間帯）'!$D$6:$X$47,21,FALSE))</f>
        <v/>
      </c>
      <c r="AO58" s="437" t="str">
        <f>IF(AO57="","",VLOOKUP(AO57,'【標準様式１】シフト記号表（勤務時間帯）'!$D$6:$X$47,21,FALSE))</f>
        <v/>
      </c>
      <c r="AP58" s="435" t="str">
        <f>IF(AP57="","",VLOOKUP(AP57,'【標準様式１】シフト記号表（勤務時間帯）'!$D$6:$X$47,21,FALSE))</f>
        <v/>
      </c>
      <c r="AQ58" s="436" t="str">
        <f>IF(AQ57="","",VLOOKUP(AQ57,'【標準様式１】シフト記号表（勤務時間帯）'!$D$6:$X$47,21,FALSE))</f>
        <v/>
      </c>
      <c r="AR58" s="436" t="str">
        <f>IF(AR57="","",VLOOKUP(AR57,'【標準様式１】シフト記号表（勤務時間帯）'!$D$6:$X$47,21,FALSE))</f>
        <v/>
      </c>
      <c r="AS58" s="436" t="str">
        <f>IF(AS57="","",VLOOKUP(AS57,'【標準様式１】シフト記号表（勤務時間帯）'!$D$6:$X$47,21,FALSE))</f>
        <v/>
      </c>
      <c r="AT58" s="436" t="str">
        <f>IF(AT57="","",VLOOKUP(AT57,'【標準様式１】シフト記号表（勤務時間帯）'!$D$6:$X$47,21,FALSE))</f>
        <v/>
      </c>
      <c r="AU58" s="436" t="str">
        <f>IF(AU57="","",VLOOKUP(AU57,'【標準様式１】シフト記号表（勤務時間帯）'!$D$6:$X$47,21,FALSE))</f>
        <v/>
      </c>
      <c r="AV58" s="437" t="str">
        <f>IF(AV57="","",VLOOKUP(AV57,'【標準様式１】シフト記号表（勤務時間帯）'!$D$6:$X$47,21,FALSE))</f>
        <v/>
      </c>
      <c r="AW58" s="435" t="str">
        <f>IF(AW57="","",VLOOKUP(AW57,'【標準様式１】シフト記号表（勤務時間帯）'!$D$6:$X$47,21,FALSE))</f>
        <v/>
      </c>
      <c r="AX58" s="436" t="str">
        <f>IF(AX57="","",VLOOKUP(AX57,'【標準様式１】シフト記号表（勤務時間帯）'!$D$6:$X$47,21,FALSE))</f>
        <v/>
      </c>
      <c r="AY58" s="436" t="str">
        <f>IF(AY57="","",VLOOKUP(AY57,'【標準様式１】シフト記号表（勤務時間帯）'!$D$6:$X$47,21,FALSE))</f>
        <v/>
      </c>
      <c r="AZ58" s="1352">
        <f>IF($BC$3="４週",SUM(U58:AV58),IF($BC$3="暦月",SUM(U58:AY58),""))</f>
        <v>0</v>
      </c>
      <c r="BA58" s="1353"/>
      <c r="BB58" s="1354">
        <f>IF($BC$3="４週",AZ58/4,IF($BC$3="暦月",(AZ58/($BC$8/7)),""))</f>
        <v>0</v>
      </c>
      <c r="BC58" s="1353"/>
      <c r="BD58" s="1346"/>
      <c r="BE58" s="1347"/>
      <c r="BF58" s="1347"/>
      <c r="BG58" s="1347"/>
      <c r="BH58" s="1348"/>
    </row>
    <row r="59" spans="2:60" ht="20.25" customHeight="1" x14ac:dyDescent="0.4">
      <c r="B59" s="438"/>
      <c r="C59" s="1304"/>
      <c r="D59" s="1305"/>
      <c r="E59" s="1306"/>
      <c r="F59" s="439"/>
      <c r="G59" s="440">
        <f>C57</f>
        <v>0</v>
      </c>
      <c r="H59" s="1309"/>
      <c r="I59" s="1316"/>
      <c r="J59" s="1317"/>
      <c r="K59" s="1317"/>
      <c r="L59" s="1318"/>
      <c r="M59" s="1325"/>
      <c r="N59" s="1326"/>
      <c r="O59" s="1327"/>
      <c r="P59" s="462" t="s">
        <v>836</v>
      </c>
      <c r="Q59" s="463"/>
      <c r="R59" s="463"/>
      <c r="S59" s="464"/>
      <c r="T59" s="465"/>
      <c r="U59" s="444" t="str">
        <f>IF(U57="","",VLOOKUP(U57,'【標準様式１】シフト記号表（勤務時間帯）'!$D$6:$Z$47,23,FALSE))</f>
        <v/>
      </c>
      <c r="V59" s="445" t="str">
        <f>IF(V57="","",VLOOKUP(V57,'【標準様式１】シフト記号表（勤務時間帯）'!$D$6:$Z$47,23,FALSE))</f>
        <v/>
      </c>
      <c r="W59" s="445" t="str">
        <f>IF(W57="","",VLOOKUP(W57,'【標準様式１】シフト記号表（勤務時間帯）'!$D$6:$Z$47,23,FALSE))</f>
        <v/>
      </c>
      <c r="X59" s="445" t="str">
        <f>IF(X57="","",VLOOKUP(X57,'【標準様式１】シフト記号表（勤務時間帯）'!$D$6:$Z$47,23,FALSE))</f>
        <v/>
      </c>
      <c r="Y59" s="445" t="str">
        <f>IF(Y57="","",VLOOKUP(Y57,'【標準様式１】シフト記号表（勤務時間帯）'!$D$6:$Z$47,23,FALSE))</f>
        <v/>
      </c>
      <c r="Z59" s="445" t="str">
        <f>IF(Z57="","",VLOOKUP(Z57,'【標準様式１】シフト記号表（勤務時間帯）'!$D$6:$Z$47,23,FALSE))</f>
        <v/>
      </c>
      <c r="AA59" s="446" t="str">
        <f>IF(AA57="","",VLOOKUP(AA57,'【標準様式１】シフト記号表（勤務時間帯）'!$D$6:$Z$47,23,FALSE))</f>
        <v/>
      </c>
      <c r="AB59" s="444" t="str">
        <f>IF(AB57="","",VLOOKUP(AB57,'【標準様式１】シフト記号表（勤務時間帯）'!$D$6:$Z$47,23,FALSE))</f>
        <v/>
      </c>
      <c r="AC59" s="445" t="str">
        <f>IF(AC57="","",VLOOKUP(AC57,'【標準様式１】シフト記号表（勤務時間帯）'!$D$6:$Z$47,23,FALSE))</f>
        <v/>
      </c>
      <c r="AD59" s="445" t="str">
        <f>IF(AD57="","",VLOOKUP(AD57,'【標準様式１】シフト記号表（勤務時間帯）'!$D$6:$Z$47,23,FALSE))</f>
        <v/>
      </c>
      <c r="AE59" s="445" t="str">
        <f>IF(AE57="","",VLOOKUP(AE57,'【標準様式１】シフト記号表（勤務時間帯）'!$D$6:$Z$47,23,FALSE))</f>
        <v/>
      </c>
      <c r="AF59" s="445" t="str">
        <f>IF(AF57="","",VLOOKUP(AF57,'【標準様式１】シフト記号表（勤務時間帯）'!$D$6:$Z$47,23,FALSE))</f>
        <v/>
      </c>
      <c r="AG59" s="445" t="str">
        <f>IF(AG57="","",VLOOKUP(AG57,'【標準様式１】シフト記号表（勤務時間帯）'!$D$6:$Z$47,23,FALSE))</f>
        <v/>
      </c>
      <c r="AH59" s="446" t="str">
        <f>IF(AH57="","",VLOOKUP(AH57,'【標準様式１】シフト記号表（勤務時間帯）'!$D$6:$Z$47,23,FALSE))</f>
        <v/>
      </c>
      <c r="AI59" s="444" t="str">
        <f>IF(AI57="","",VLOOKUP(AI57,'【標準様式１】シフト記号表（勤務時間帯）'!$D$6:$Z$47,23,FALSE))</f>
        <v/>
      </c>
      <c r="AJ59" s="445" t="str">
        <f>IF(AJ57="","",VLOOKUP(AJ57,'【標準様式１】シフト記号表（勤務時間帯）'!$D$6:$Z$47,23,FALSE))</f>
        <v/>
      </c>
      <c r="AK59" s="445" t="str">
        <f>IF(AK57="","",VLOOKUP(AK57,'【標準様式１】シフト記号表（勤務時間帯）'!$D$6:$Z$47,23,FALSE))</f>
        <v/>
      </c>
      <c r="AL59" s="445" t="str">
        <f>IF(AL57="","",VLOOKUP(AL57,'【標準様式１】シフト記号表（勤務時間帯）'!$D$6:$Z$47,23,FALSE))</f>
        <v/>
      </c>
      <c r="AM59" s="445" t="str">
        <f>IF(AM57="","",VLOOKUP(AM57,'【標準様式１】シフト記号表（勤務時間帯）'!$D$6:$Z$47,23,FALSE))</f>
        <v/>
      </c>
      <c r="AN59" s="445" t="str">
        <f>IF(AN57="","",VLOOKUP(AN57,'【標準様式１】シフト記号表（勤務時間帯）'!$D$6:$Z$47,23,FALSE))</f>
        <v/>
      </c>
      <c r="AO59" s="446" t="str">
        <f>IF(AO57="","",VLOOKUP(AO57,'【標準様式１】シフト記号表（勤務時間帯）'!$D$6:$Z$47,23,FALSE))</f>
        <v/>
      </c>
      <c r="AP59" s="444" t="str">
        <f>IF(AP57="","",VLOOKUP(AP57,'【標準様式１】シフト記号表（勤務時間帯）'!$D$6:$Z$47,23,FALSE))</f>
        <v/>
      </c>
      <c r="AQ59" s="445" t="str">
        <f>IF(AQ57="","",VLOOKUP(AQ57,'【標準様式１】シフト記号表（勤務時間帯）'!$D$6:$Z$47,23,FALSE))</f>
        <v/>
      </c>
      <c r="AR59" s="445" t="str">
        <f>IF(AR57="","",VLOOKUP(AR57,'【標準様式１】シフト記号表（勤務時間帯）'!$D$6:$Z$47,23,FALSE))</f>
        <v/>
      </c>
      <c r="AS59" s="445" t="str">
        <f>IF(AS57="","",VLOOKUP(AS57,'【標準様式１】シフト記号表（勤務時間帯）'!$D$6:$Z$47,23,FALSE))</f>
        <v/>
      </c>
      <c r="AT59" s="445" t="str">
        <f>IF(AT57="","",VLOOKUP(AT57,'【標準様式１】シフト記号表（勤務時間帯）'!$D$6:$Z$47,23,FALSE))</f>
        <v/>
      </c>
      <c r="AU59" s="445" t="str">
        <f>IF(AU57="","",VLOOKUP(AU57,'【標準様式１】シフト記号表（勤務時間帯）'!$D$6:$Z$47,23,FALSE))</f>
        <v/>
      </c>
      <c r="AV59" s="446" t="str">
        <f>IF(AV57="","",VLOOKUP(AV57,'【標準様式１】シフト記号表（勤務時間帯）'!$D$6:$Z$47,23,FALSE))</f>
        <v/>
      </c>
      <c r="AW59" s="444" t="str">
        <f>IF(AW57="","",VLOOKUP(AW57,'【標準様式１】シフト記号表（勤務時間帯）'!$D$6:$Z$47,23,FALSE))</f>
        <v/>
      </c>
      <c r="AX59" s="445" t="str">
        <f>IF(AX57="","",VLOOKUP(AX57,'【標準様式１】シフト記号表（勤務時間帯）'!$D$6:$Z$47,23,FALSE))</f>
        <v/>
      </c>
      <c r="AY59" s="445" t="str">
        <f>IF(AY57="","",VLOOKUP(AY57,'【標準様式１】シフト記号表（勤務時間帯）'!$D$6:$Z$47,23,FALSE))</f>
        <v/>
      </c>
      <c r="AZ59" s="1355">
        <f>IF($BC$3="４週",SUM(U59:AV59),IF($BC$3="暦月",SUM(U59:AY59),""))</f>
        <v>0</v>
      </c>
      <c r="BA59" s="1356"/>
      <c r="BB59" s="1357">
        <f>IF($BC$3="４週",AZ59/4,IF($BC$3="暦月",(AZ59/($BC$8/7)),""))</f>
        <v>0</v>
      </c>
      <c r="BC59" s="1356"/>
      <c r="BD59" s="1349"/>
      <c r="BE59" s="1350"/>
      <c r="BF59" s="1350"/>
      <c r="BG59" s="1350"/>
      <c r="BH59" s="1351"/>
    </row>
    <row r="60" spans="2:60" ht="20.25" customHeight="1" x14ac:dyDescent="0.4">
      <c r="B60" s="447"/>
      <c r="C60" s="1298"/>
      <c r="D60" s="1299"/>
      <c r="E60" s="1300"/>
      <c r="F60" s="429"/>
      <c r="G60" s="430"/>
      <c r="H60" s="1362"/>
      <c r="I60" s="1310"/>
      <c r="J60" s="1311"/>
      <c r="K60" s="1311"/>
      <c r="L60" s="1312"/>
      <c r="M60" s="1319"/>
      <c r="N60" s="1320"/>
      <c r="O60" s="1321"/>
      <c r="P60" s="269" t="s">
        <v>833</v>
      </c>
      <c r="Q60" s="455"/>
      <c r="R60" s="455"/>
      <c r="S60" s="456"/>
      <c r="T60" s="461"/>
      <c r="U60" s="452"/>
      <c r="V60" s="453"/>
      <c r="W60" s="453"/>
      <c r="X60" s="453"/>
      <c r="Y60" s="453"/>
      <c r="Z60" s="453"/>
      <c r="AA60" s="454"/>
      <c r="AB60" s="452"/>
      <c r="AC60" s="453"/>
      <c r="AD60" s="453"/>
      <c r="AE60" s="453"/>
      <c r="AF60" s="453"/>
      <c r="AG60" s="453"/>
      <c r="AH60" s="454"/>
      <c r="AI60" s="452"/>
      <c r="AJ60" s="453"/>
      <c r="AK60" s="453"/>
      <c r="AL60" s="453"/>
      <c r="AM60" s="453"/>
      <c r="AN60" s="453"/>
      <c r="AO60" s="454"/>
      <c r="AP60" s="452"/>
      <c r="AQ60" s="453"/>
      <c r="AR60" s="453"/>
      <c r="AS60" s="453"/>
      <c r="AT60" s="453"/>
      <c r="AU60" s="453"/>
      <c r="AV60" s="454"/>
      <c r="AW60" s="452"/>
      <c r="AX60" s="453"/>
      <c r="AY60" s="453"/>
      <c r="AZ60" s="1328"/>
      <c r="BA60" s="1329"/>
      <c r="BB60" s="1342"/>
      <c r="BC60" s="1329"/>
      <c r="BD60" s="1343"/>
      <c r="BE60" s="1344"/>
      <c r="BF60" s="1344"/>
      <c r="BG60" s="1344"/>
      <c r="BH60" s="1345"/>
    </row>
    <row r="61" spans="2:60" ht="20.25" customHeight="1" x14ac:dyDescent="0.4">
      <c r="B61" s="428">
        <f>B58+1</f>
        <v>14</v>
      </c>
      <c r="C61" s="1301"/>
      <c r="D61" s="1302"/>
      <c r="E61" s="1303"/>
      <c r="F61" s="429">
        <f>C60</f>
        <v>0</v>
      </c>
      <c r="G61" s="430"/>
      <c r="H61" s="1308"/>
      <c r="I61" s="1313"/>
      <c r="J61" s="1314"/>
      <c r="K61" s="1314"/>
      <c r="L61" s="1315"/>
      <c r="M61" s="1322"/>
      <c r="N61" s="1323"/>
      <c r="O61" s="1324"/>
      <c r="P61" s="431" t="s">
        <v>835</v>
      </c>
      <c r="Q61" s="432"/>
      <c r="R61" s="432"/>
      <c r="S61" s="433"/>
      <c r="T61" s="434"/>
      <c r="U61" s="435" t="str">
        <f>IF(U60="","",VLOOKUP(U60,'【標準様式１】シフト記号表（勤務時間帯）'!$D$6:$X$47,21,FALSE))</f>
        <v/>
      </c>
      <c r="V61" s="436" t="str">
        <f>IF(V60="","",VLOOKUP(V60,'【標準様式１】シフト記号表（勤務時間帯）'!$D$6:$X$47,21,FALSE))</f>
        <v/>
      </c>
      <c r="W61" s="436" t="str">
        <f>IF(W60="","",VLOOKUP(W60,'【標準様式１】シフト記号表（勤務時間帯）'!$D$6:$X$47,21,FALSE))</f>
        <v/>
      </c>
      <c r="X61" s="436" t="str">
        <f>IF(X60="","",VLOOKUP(X60,'【標準様式１】シフト記号表（勤務時間帯）'!$D$6:$X$47,21,FALSE))</f>
        <v/>
      </c>
      <c r="Y61" s="436" t="str">
        <f>IF(Y60="","",VLOOKUP(Y60,'【標準様式１】シフト記号表（勤務時間帯）'!$D$6:$X$47,21,FALSE))</f>
        <v/>
      </c>
      <c r="Z61" s="436" t="str">
        <f>IF(Z60="","",VLOOKUP(Z60,'【標準様式１】シフト記号表（勤務時間帯）'!$D$6:$X$47,21,FALSE))</f>
        <v/>
      </c>
      <c r="AA61" s="437" t="str">
        <f>IF(AA60="","",VLOOKUP(AA60,'【標準様式１】シフト記号表（勤務時間帯）'!$D$6:$X$47,21,FALSE))</f>
        <v/>
      </c>
      <c r="AB61" s="435" t="str">
        <f>IF(AB60="","",VLOOKUP(AB60,'【標準様式１】シフト記号表（勤務時間帯）'!$D$6:$X$47,21,FALSE))</f>
        <v/>
      </c>
      <c r="AC61" s="436" t="str">
        <f>IF(AC60="","",VLOOKUP(AC60,'【標準様式１】シフト記号表（勤務時間帯）'!$D$6:$X$47,21,FALSE))</f>
        <v/>
      </c>
      <c r="AD61" s="436" t="str">
        <f>IF(AD60="","",VLOOKUP(AD60,'【標準様式１】シフト記号表（勤務時間帯）'!$D$6:$X$47,21,FALSE))</f>
        <v/>
      </c>
      <c r="AE61" s="436" t="str">
        <f>IF(AE60="","",VLOOKUP(AE60,'【標準様式１】シフト記号表（勤務時間帯）'!$D$6:$X$47,21,FALSE))</f>
        <v/>
      </c>
      <c r="AF61" s="436" t="str">
        <f>IF(AF60="","",VLOOKUP(AF60,'【標準様式１】シフト記号表（勤務時間帯）'!$D$6:$X$47,21,FALSE))</f>
        <v/>
      </c>
      <c r="AG61" s="436" t="str">
        <f>IF(AG60="","",VLOOKUP(AG60,'【標準様式１】シフト記号表（勤務時間帯）'!$D$6:$X$47,21,FALSE))</f>
        <v/>
      </c>
      <c r="AH61" s="437" t="str">
        <f>IF(AH60="","",VLOOKUP(AH60,'【標準様式１】シフト記号表（勤務時間帯）'!$D$6:$X$47,21,FALSE))</f>
        <v/>
      </c>
      <c r="AI61" s="435" t="str">
        <f>IF(AI60="","",VLOOKUP(AI60,'【標準様式１】シフト記号表（勤務時間帯）'!$D$6:$X$47,21,FALSE))</f>
        <v/>
      </c>
      <c r="AJ61" s="436" t="str">
        <f>IF(AJ60="","",VLOOKUP(AJ60,'【標準様式１】シフト記号表（勤務時間帯）'!$D$6:$X$47,21,FALSE))</f>
        <v/>
      </c>
      <c r="AK61" s="436" t="str">
        <f>IF(AK60="","",VLOOKUP(AK60,'【標準様式１】シフト記号表（勤務時間帯）'!$D$6:$X$47,21,FALSE))</f>
        <v/>
      </c>
      <c r="AL61" s="436" t="str">
        <f>IF(AL60="","",VLOOKUP(AL60,'【標準様式１】シフト記号表（勤務時間帯）'!$D$6:$X$47,21,FALSE))</f>
        <v/>
      </c>
      <c r="AM61" s="436" t="str">
        <f>IF(AM60="","",VLOOKUP(AM60,'【標準様式１】シフト記号表（勤務時間帯）'!$D$6:$X$47,21,FALSE))</f>
        <v/>
      </c>
      <c r="AN61" s="436" t="str">
        <f>IF(AN60="","",VLOOKUP(AN60,'【標準様式１】シフト記号表（勤務時間帯）'!$D$6:$X$47,21,FALSE))</f>
        <v/>
      </c>
      <c r="AO61" s="437" t="str">
        <f>IF(AO60="","",VLOOKUP(AO60,'【標準様式１】シフト記号表（勤務時間帯）'!$D$6:$X$47,21,FALSE))</f>
        <v/>
      </c>
      <c r="AP61" s="435" t="str">
        <f>IF(AP60="","",VLOOKUP(AP60,'【標準様式１】シフト記号表（勤務時間帯）'!$D$6:$X$47,21,FALSE))</f>
        <v/>
      </c>
      <c r="AQ61" s="436" t="str">
        <f>IF(AQ60="","",VLOOKUP(AQ60,'【標準様式１】シフト記号表（勤務時間帯）'!$D$6:$X$47,21,FALSE))</f>
        <v/>
      </c>
      <c r="AR61" s="436" t="str">
        <f>IF(AR60="","",VLOOKUP(AR60,'【標準様式１】シフト記号表（勤務時間帯）'!$D$6:$X$47,21,FALSE))</f>
        <v/>
      </c>
      <c r="AS61" s="436" t="str">
        <f>IF(AS60="","",VLOOKUP(AS60,'【標準様式１】シフト記号表（勤務時間帯）'!$D$6:$X$47,21,FALSE))</f>
        <v/>
      </c>
      <c r="AT61" s="436" t="str">
        <f>IF(AT60="","",VLOOKUP(AT60,'【標準様式１】シフト記号表（勤務時間帯）'!$D$6:$X$47,21,FALSE))</f>
        <v/>
      </c>
      <c r="AU61" s="436" t="str">
        <f>IF(AU60="","",VLOOKUP(AU60,'【標準様式１】シフト記号表（勤務時間帯）'!$D$6:$X$47,21,FALSE))</f>
        <v/>
      </c>
      <c r="AV61" s="437" t="str">
        <f>IF(AV60="","",VLOOKUP(AV60,'【標準様式１】シフト記号表（勤務時間帯）'!$D$6:$X$47,21,FALSE))</f>
        <v/>
      </c>
      <c r="AW61" s="435" t="str">
        <f>IF(AW60="","",VLOOKUP(AW60,'【標準様式１】シフト記号表（勤務時間帯）'!$D$6:$X$47,21,FALSE))</f>
        <v/>
      </c>
      <c r="AX61" s="436" t="str">
        <f>IF(AX60="","",VLOOKUP(AX60,'【標準様式１】シフト記号表（勤務時間帯）'!$D$6:$X$47,21,FALSE))</f>
        <v/>
      </c>
      <c r="AY61" s="436" t="str">
        <f>IF(AY60="","",VLOOKUP(AY60,'【標準様式１】シフト記号表（勤務時間帯）'!$D$6:$X$47,21,FALSE))</f>
        <v/>
      </c>
      <c r="AZ61" s="1352">
        <f>IF($BC$3="４週",SUM(U61:AV61),IF($BC$3="暦月",SUM(U61:AY61),""))</f>
        <v>0</v>
      </c>
      <c r="BA61" s="1353"/>
      <c r="BB61" s="1354">
        <f>IF($BC$3="４週",AZ61/4,IF($BC$3="暦月",(AZ61/($BC$8/7)),""))</f>
        <v>0</v>
      </c>
      <c r="BC61" s="1353"/>
      <c r="BD61" s="1346"/>
      <c r="BE61" s="1347"/>
      <c r="BF61" s="1347"/>
      <c r="BG61" s="1347"/>
      <c r="BH61" s="1348"/>
    </row>
    <row r="62" spans="2:60" ht="20.25" customHeight="1" x14ac:dyDescent="0.4">
      <c r="B62" s="438"/>
      <c r="C62" s="1304"/>
      <c r="D62" s="1305"/>
      <c r="E62" s="1306"/>
      <c r="F62" s="439"/>
      <c r="G62" s="440">
        <f>C60</f>
        <v>0</v>
      </c>
      <c r="H62" s="1309"/>
      <c r="I62" s="1316"/>
      <c r="J62" s="1317"/>
      <c r="K62" s="1317"/>
      <c r="L62" s="1318"/>
      <c r="M62" s="1325"/>
      <c r="N62" s="1326"/>
      <c r="O62" s="1327"/>
      <c r="P62" s="462" t="s">
        <v>836</v>
      </c>
      <c r="Q62" s="463"/>
      <c r="R62" s="463"/>
      <c r="S62" s="464"/>
      <c r="T62" s="465"/>
      <c r="U62" s="444" t="str">
        <f>IF(U60="","",VLOOKUP(U60,'【標準様式１】シフト記号表（勤務時間帯）'!$D$6:$Z$47,23,FALSE))</f>
        <v/>
      </c>
      <c r="V62" s="445" t="str">
        <f>IF(V60="","",VLOOKUP(V60,'【標準様式１】シフト記号表（勤務時間帯）'!$D$6:$Z$47,23,FALSE))</f>
        <v/>
      </c>
      <c r="W62" s="445" t="str">
        <f>IF(W60="","",VLOOKUP(W60,'【標準様式１】シフト記号表（勤務時間帯）'!$D$6:$Z$47,23,FALSE))</f>
        <v/>
      </c>
      <c r="X62" s="445" t="str">
        <f>IF(X60="","",VLOOKUP(X60,'【標準様式１】シフト記号表（勤務時間帯）'!$D$6:$Z$47,23,FALSE))</f>
        <v/>
      </c>
      <c r="Y62" s="445" t="str">
        <f>IF(Y60="","",VLOOKUP(Y60,'【標準様式１】シフト記号表（勤務時間帯）'!$D$6:$Z$47,23,FALSE))</f>
        <v/>
      </c>
      <c r="Z62" s="445" t="str">
        <f>IF(Z60="","",VLOOKUP(Z60,'【標準様式１】シフト記号表（勤務時間帯）'!$D$6:$Z$47,23,FALSE))</f>
        <v/>
      </c>
      <c r="AA62" s="446" t="str">
        <f>IF(AA60="","",VLOOKUP(AA60,'【標準様式１】シフト記号表（勤務時間帯）'!$D$6:$Z$47,23,FALSE))</f>
        <v/>
      </c>
      <c r="AB62" s="444" t="str">
        <f>IF(AB60="","",VLOOKUP(AB60,'【標準様式１】シフト記号表（勤務時間帯）'!$D$6:$Z$47,23,FALSE))</f>
        <v/>
      </c>
      <c r="AC62" s="445" t="str">
        <f>IF(AC60="","",VLOOKUP(AC60,'【標準様式１】シフト記号表（勤務時間帯）'!$D$6:$Z$47,23,FALSE))</f>
        <v/>
      </c>
      <c r="AD62" s="445" t="str">
        <f>IF(AD60="","",VLOOKUP(AD60,'【標準様式１】シフト記号表（勤務時間帯）'!$D$6:$Z$47,23,FALSE))</f>
        <v/>
      </c>
      <c r="AE62" s="445" t="str">
        <f>IF(AE60="","",VLOOKUP(AE60,'【標準様式１】シフト記号表（勤務時間帯）'!$D$6:$Z$47,23,FALSE))</f>
        <v/>
      </c>
      <c r="AF62" s="445" t="str">
        <f>IF(AF60="","",VLOOKUP(AF60,'【標準様式１】シフト記号表（勤務時間帯）'!$D$6:$Z$47,23,FALSE))</f>
        <v/>
      </c>
      <c r="AG62" s="445" t="str">
        <f>IF(AG60="","",VLOOKUP(AG60,'【標準様式１】シフト記号表（勤務時間帯）'!$D$6:$Z$47,23,FALSE))</f>
        <v/>
      </c>
      <c r="AH62" s="446" t="str">
        <f>IF(AH60="","",VLOOKUP(AH60,'【標準様式１】シフト記号表（勤務時間帯）'!$D$6:$Z$47,23,FALSE))</f>
        <v/>
      </c>
      <c r="AI62" s="444" t="str">
        <f>IF(AI60="","",VLOOKUP(AI60,'【標準様式１】シフト記号表（勤務時間帯）'!$D$6:$Z$47,23,FALSE))</f>
        <v/>
      </c>
      <c r="AJ62" s="445" t="str">
        <f>IF(AJ60="","",VLOOKUP(AJ60,'【標準様式１】シフト記号表（勤務時間帯）'!$D$6:$Z$47,23,FALSE))</f>
        <v/>
      </c>
      <c r="AK62" s="445" t="str">
        <f>IF(AK60="","",VLOOKUP(AK60,'【標準様式１】シフト記号表（勤務時間帯）'!$D$6:$Z$47,23,FALSE))</f>
        <v/>
      </c>
      <c r="AL62" s="445" t="str">
        <f>IF(AL60="","",VLOOKUP(AL60,'【標準様式１】シフト記号表（勤務時間帯）'!$D$6:$Z$47,23,FALSE))</f>
        <v/>
      </c>
      <c r="AM62" s="445" t="str">
        <f>IF(AM60="","",VLOOKUP(AM60,'【標準様式１】シフト記号表（勤務時間帯）'!$D$6:$Z$47,23,FALSE))</f>
        <v/>
      </c>
      <c r="AN62" s="445" t="str">
        <f>IF(AN60="","",VLOOKUP(AN60,'【標準様式１】シフト記号表（勤務時間帯）'!$D$6:$Z$47,23,FALSE))</f>
        <v/>
      </c>
      <c r="AO62" s="446" t="str">
        <f>IF(AO60="","",VLOOKUP(AO60,'【標準様式１】シフト記号表（勤務時間帯）'!$D$6:$Z$47,23,FALSE))</f>
        <v/>
      </c>
      <c r="AP62" s="444" t="str">
        <f>IF(AP60="","",VLOOKUP(AP60,'【標準様式１】シフト記号表（勤務時間帯）'!$D$6:$Z$47,23,FALSE))</f>
        <v/>
      </c>
      <c r="AQ62" s="445" t="str">
        <f>IF(AQ60="","",VLOOKUP(AQ60,'【標準様式１】シフト記号表（勤務時間帯）'!$D$6:$Z$47,23,FALSE))</f>
        <v/>
      </c>
      <c r="AR62" s="445" t="str">
        <f>IF(AR60="","",VLOOKUP(AR60,'【標準様式１】シフト記号表（勤務時間帯）'!$D$6:$Z$47,23,FALSE))</f>
        <v/>
      </c>
      <c r="AS62" s="445" t="str">
        <f>IF(AS60="","",VLOOKUP(AS60,'【標準様式１】シフト記号表（勤務時間帯）'!$D$6:$Z$47,23,FALSE))</f>
        <v/>
      </c>
      <c r="AT62" s="445" t="str">
        <f>IF(AT60="","",VLOOKUP(AT60,'【標準様式１】シフト記号表（勤務時間帯）'!$D$6:$Z$47,23,FALSE))</f>
        <v/>
      </c>
      <c r="AU62" s="445" t="str">
        <f>IF(AU60="","",VLOOKUP(AU60,'【標準様式１】シフト記号表（勤務時間帯）'!$D$6:$Z$47,23,FALSE))</f>
        <v/>
      </c>
      <c r="AV62" s="446" t="str">
        <f>IF(AV60="","",VLOOKUP(AV60,'【標準様式１】シフト記号表（勤務時間帯）'!$D$6:$Z$47,23,FALSE))</f>
        <v/>
      </c>
      <c r="AW62" s="444" t="str">
        <f>IF(AW60="","",VLOOKUP(AW60,'【標準様式１】シフト記号表（勤務時間帯）'!$D$6:$Z$47,23,FALSE))</f>
        <v/>
      </c>
      <c r="AX62" s="445" t="str">
        <f>IF(AX60="","",VLOOKUP(AX60,'【標準様式１】シフト記号表（勤務時間帯）'!$D$6:$Z$47,23,FALSE))</f>
        <v/>
      </c>
      <c r="AY62" s="445" t="str">
        <f>IF(AY60="","",VLOOKUP(AY60,'【標準様式１】シフト記号表（勤務時間帯）'!$D$6:$Z$47,23,FALSE))</f>
        <v/>
      </c>
      <c r="AZ62" s="1355">
        <f>IF($BC$3="４週",SUM(U62:AV62),IF($BC$3="暦月",SUM(U62:AY62),""))</f>
        <v>0</v>
      </c>
      <c r="BA62" s="1356"/>
      <c r="BB62" s="1357">
        <f>IF($BC$3="４週",AZ62/4,IF($BC$3="暦月",(AZ62/($BC$8/7)),""))</f>
        <v>0</v>
      </c>
      <c r="BC62" s="1356"/>
      <c r="BD62" s="1349"/>
      <c r="BE62" s="1350"/>
      <c r="BF62" s="1350"/>
      <c r="BG62" s="1350"/>
      <c r="BH62" s="1351"/>
    </row>
    <row r="63" spans="2:60" ht="20.25" customHeight="1" x14ac:dyDescent="0.4">
      <c r="B63" s="447"/>
      <c r="C63" s="1298"/>
      <c r="D63" s="1299"/>
      <c r="E63" s="1300"/>
      <c r="F63" s="429"/>
      <c r="G63" s="430"/>
      <c r="H63" s="1362"/>
      <c r="I63" s="1310"/>
      <c r="J63" s="1311"/>
      <c r="K63" s="1311"/>
      <c r="L63" s="1312"/>
      <c r="M63" s="1319"/>
      <c r="N63" s="1320"/>
      <c r="O63" s="1321"/>
      <c r="P63" s="269" t="s">
        <v>833</v>
      </c>
      <c r="Q63" s="455"/>
      <c r="R63" s="455"/>
      <c r="S63" s="456"/>
      <c r="T63" s="461"/>
      <c r="U63" s="452"/>
      <c r="V63" s="453"/>
      <c r="W63" s="453"/>
      <c r="X63" s="453"/>
      <c r="Y63" s="453"/>
      <c r="Z63" s="453"/>
      <c r="AA63" s="454"/>
      <c r="AB63" s="452"/>
      <c r="AC63" s="453"/>
      <c r="AD63" s="453"/>
      <c r="AE63" s="453"/>
      <c r="AF63" s="453"/>
      <c r="AG63" s="453"/>
      <c r="AH63" s="454"/>
      <c r="AI63" s="452"/>
      <c r="AJ63" s="453"/>
      <c r="AK63" s="453"/>
      <c r="AL63" s="453"/>
      <c r="AM63" s="453"/>
      <c r="AN63" s="453"/>
      <c r="AO63" s="454"/>
      <c r="AP63" s="452"/>
      <c r="AQ63" s="453"/>
      <c r="AR63" s="453"/>
      <c r="AS63" s="453"/>
      <c r="AT63" s="453"/>
      <c r="AU63" s="453"/>
      <c r="AV63" s="454"/>
      <c r="AW63" s="452"/>
      <c r="AX63" s="453"/>
      <c r="AY63" s="453"/>
      <c r="AZ63" s="1328"/>
      <c r="BA63" s="1329"/>
      <c r="BB63" s="1342"/>
      <c r="BC63" s="1329"/>
      <c r="BD63" s="1343"/>
      <c r="BE63" s="1344"/>
      <c r="BF63" s="1344"/>
      <c r="BG63" s="1344"/>
      <c r="BH63" s="1345"/>
    </row>
    <row r="64" spans="2:60" ht="20.25" customHeight="1" x14ac:dyDescent="0.4">
      <c r="B64" s="428">
        <f>B61+1</f>
        <v>15</v>
      </c>
      <c r="C64" s="1301"/>
      <c r="D64" s="1302"/>
      <c r="E64" s="1303"/>
      <c r="F64" s="429">
        <f>C63</f>
        <v>0</v>
      </c>
      <c r="G64" s="430"/>
      <c r="H64" s="1308"/>
      <c r="I64" s="1313"/>
      <c r="J64" s="1314"/>
      <c r="K64" s="1314"/>
      <c r="L64" s="1315"/>
      <c r="M64" s="1322"/>
      <c r="N64" s="1323"/>
      <c r="O64" s="1324"/>
      <c r="P64" s="431" t="s">
        <v>835</v>
      </c>
      <c r="Q64" s="432"/>
      <c r="R64" s="432"/>
      <c r="S64" s="433"/>
      <c r="T64" s="434"/>
      <c r="U64" s="435" t="str">
        <f>IF(U63="","",VLOOKUP(U63,'【標準様式１】シフト記号表（勤務時間帯）'!$D$6:$X$47,21,FALSE))</f>
        <v/>
      </c>
      <c r="V64" s="436" t="str">
        <f>IF(V63="","",VLOOKUP(V63,'【標準様式１】シフト記号表（勤務時間帯）'!$D$6:$X$47,21,FALSE))</f>
        <v/>
      </c>
      <c r="W64" s="436" t="str">
        <f>IF(W63="","",VLOOKUP(W63,'【標準様式１】シフト記号表（勤務時間帯）'!$D$6:$X$47,21,FALSE))</f>
        <v/>
      </c>
      <c r="X64" s="436" t="str">
        <f>IF(X63="","",VLOOKUP(X63,'【標準様式１】シフト記号表（勤務時間帯）'!$D$6:$X$47,21,FALSE))</f>
        <v/>
      </c>
      <c r="Y64" s="436" t="str">
        <f>IF(Y63="","",VLOOKUP(Y63,'【標準様式１】シフト記号表（勤務時間帯）'!$D$6:$X$47,21,FALSE))</f>
        <v/>
      </c>
      <c r="Z64" s="436" t="str">
        <f>IF(Z63="","",VLOOKUP(Z63,'【標準様式１】シフト記号表（勤務時間帯）'!$D$6:$X$47,21,FALSE))</f>
        <v/>
      </c>
      <c r="AA64" s="437" t="str">
        <f>IF(AA63="","",VLOOKUP(AA63,'【標準様式１】シフト記号表（勤務時間帯）'!$D$6:$X$47,21,FALSE))</f>
        <v/>
      </c>
      <c r="AB64" s="435" t="str">
        <f>IF(AB63="","",VLOOKUP(AB63,'【標準様式１】シフト記号表（勤務時間帯）'!$D$6:$X$47,21,FALSE))</f>
        <v/>
      </c>
      <c r="AC64" s="436" t="str">
        <f>IF(AC63="","",VLOOKUP(AC63,'【標準様式１】シフト記号表（勤務時間帯）'!$D$6:$X$47,21,FALSE))</f>
        <v/>
      </c>
      <c r="AD64" s="436" t="str">
        <f>IF(AD63="","",VLOOKUP(AD63,'【標準様式１】シフト記号表（勤務時間帯）'!$D$6:$X$47,21,FALSE))</f>
        <v/>
      </c>
      <c r="AE64" s="436" t="str">
        <f>IF(AE63="","",VLOOKUP(AE63,'【標準様式１】シフト記号表（勤務時間帯）'!$D$6:$X$47,21,FALSE))</f>
        <v/>
      </c>
      <c r="AF64" s="436" t="str">
        <f>IF(AF63="","",VLOOKUP(AF63,'【標準様式１】シフト記号表（勤務時間帯）'!$D$6:$X$47,21,FALSE))</f>
        <v/>
      </c>
      <c r="AG64" s="436" t="str">
        <f>IF(AG63="","",VLOOKUP(AG63,'【標準様式１】シフト記号表（勤務時間帯）'!$D$6:$X$47,21,FALSE))</f>
        <v/>
      </c>
      <c r="AH64" s="437" t="str">
        <f>IF(AH63="","",VLOOKUP(AH63,'【標準様式１】シフト記号表（勤務時間帯）'!$D$6:$X$47,21,FALSE))</f>
        <v/>
      </c>
      <c r="AI64" s="435" t="str">
        <f>IF(AI63="","",VLOOKUP(AI63,'【標準様式１】シフト記号表（勤務時間帯）'!$D$6:$X$47,21,FALSE))</f>
        <v/>
      </c>
      <c r="AJ64" s="436" t="str">
        <f>IF(AJ63="","",VLOOKUP(AJ63,'【標準様式１】シフト記号表（勤務時間帯）'!$D$6:$X$47,21,FALSE))</f>
        <v/>
      </c>
      <c r="AK64" s="436" t="str">
        <f>IF(AK63="","",VLOOKUP(AK63,'【標準様式１】シフト記号表（勤務時間帯）'!$D$6:$X$47,21,FALSE))</f>
        <v/>
      </c>
      <c r="AL64" s="436" t="str">
        <f>IF(AL63="","",VLOOKUP(AL63,'【標準様式１】シフト記号表（勤務時間帯）'!$D$6:$X$47,21,FALSE))</f>
        <v/>
      </c>
      <c r="AM64" s="436" t="str">
        <f>IF(AM63="","",VLOOKUP(AM63,'【標準様式１】シフト記号表（勤務時間帯）'!$D$6:$X$47,21,FALSE))</f>
        <v/>
      </c>
      <c r="AN64" s="436" t="str">
        <f>IF(AN63="","",VLOOKUP(AN63,'【標準様式１】シフト記号表（勤務時間帯）'!$D$6:$X$47,21,FALSE))</f>
        <v/>
      </c>
      <c r="AO64" s="437" t="str">
        <f>IF(AO63="","",VLOOKUP(AO63,'【標準様式１】シフト記号表（勤務時間帯）'!$D$6:$X$47,21,FALSE))</f>
        <v/>
      </c>
      <c r="AP64" s="435" t="str">
        <f>IF(AP63="","",VLOOKUP(AP63,'【標準様式１】シフト記号表（勤務時間帯）'!$D$6:$X$47,21,FALSE))</f>
        <v/>
      </c>
      <c r="AQ64" s="436" t="str">
        <f>IF(AQ63="","",VLOOKUP(AQ63,'【標準様式１】シフト記号表（勤務時間帯）'!$D$6:$X$47,21,FALSE))</f>
        <v/>
      </c>
      <c r="AR64" s="436" t="str">
        <f>IF(AR63="","",VLOOKUP(AR63,'【標準様式１】シフト記号表（勤務時間帯）'!$D$6:$X$47,21,FALSE))</f>
        <v/>
      </c>
      <c r="AS64" s="436" t="str">
        <f>IF(AS63="","",VLOOKUP(AS63,'【標準様式１】シフト記号表（勤務時間帯）'!$D$6:$X$47,21,FALSE))</f>
        <v/>
      </c>
      <c r="AT64" s="436" t="str">
        <f>IF(AT63="","",VLOOKUP(AT63,'【標準様式１】シフト記号表（勤務時間帯）'!$D$6:$X$47,21,FALSE))</f>
        <v/>
      </c>
      <c r="AU64" s="436" t="str">
        <f>IF(AU63="","",VLOOKUP(AU63,'【標準様式１】シフト記号表（勤務時間帯）'!$D$6:$X$47,21,FALSE))</f>
        <v/>
      </c>
      <c r="AV64" s="437" t="str">
        <f>IF(AV63="","",VLOOKUP(AV63,'【標準様式１】シフト記号表（勤務時間帯）'!$D$6:$X$47,21,FALSE))</f>
        <v/>
      </c>
      <c r="AW64" s="435" t="str">
        <f>IF(AW63="","",VLOOKUP(AW63,'【標準様式１】シフト記号表（勤務時間帯）'!$D$6:$X$47,21,FALSE))</f>
        <v/>
      </c>
      <c r="AX64" s="436" t="str">
        <f>IF(AX63="","",VLOOKUP(AX63,'【標準様式１】シフト記号表（勤務時間帯）'!$D$6:$X$47,21,FALSE))</f>
        <v/>
      </c>
      <c r="AY64" s="436" t="str">
        <f>IF(AY63="","",VLOOKUP(AY63,'【標準様式１】シフト記号表（勤務時間帯）'!$D$6:$X$47,21,FALSE))</f>
        <v/>
      </c>
      <c r="AZ64" s="1352">
        <f>IF($BC$3="４週",SUM(U64:AV64),IF($BC$3="暦月",SUM(U64:AY64),""))</f>
        <v>0</v>
      </c>
      <c r="BA64" s="1353"/>
      <c r="BB64" s="1354">
        <f>IF($BC$3="４週",AZ64/4,IF($BC$3="暦月",(AZ64/($BC$8/7)),""))</f>
        <v>0</v>
      </c>
      <c r="BC64" s="1353"/>
      <c r="BD64" s="1346"/>
      <c r="BE64" s="1347"/>
      <c r="BF64" s="1347"/>
      <c r="BG64" s="1347"/>
      <c r="BH64" s="1348"/>
    </row>
    <row r="65" spans="2:60" ht="20.25" customHeight="1" x14ac:dyDescent="0.4">
      <c r="B65" s="438"/>
      <c r="C65" s="1304"/>
      <c r="D65" s="1305"/>
      <c r="E65" s="1306"/>
      <c r="F65" s="439"/>
      <c r="G65" s="440">
        <f>C63</f>
        <v>0</v>
      </c>
      <c r="H65" s="1309"/>
      <c r="I65" s="1316"/>
      <c r="J65" s="1317"/>
      <c r="K65" s="1317"/>
      <c r="L65" s="1318"/>
      <c r="M65" s="1325"/>
      <c r="N65" s="1326"/>
      <c r="O65" s="1327"/>
      <c r="P65" s="462" t="s">
        <v>836</v>
      </c>
      <c r="Q65" s="463"/>
      <c r="R65" s="463"/>
      <c r="S65" s="464"/>
      <c r="T65" s="465"/>
      <c r="U65" s="444" t="str">
        <f>IF(U63="","",VLOOKUP(U63,'【標準様式１】シフト記号表（勤務時間帯）'!$D$6:$Z$47,23,FALSE))</f>
        <v/>
      </c>
      <c r="V65" s="445" t="str">
        <f>IF(V63="","",VLOOKUP(V63,'【標準様式１】シフト記号表（勤務時間帯）'!$D$6:$Z$47,23,FALSE))</f>
        <v/>
      </c>
      <c r="W65" s="445" t="str">
        <f>IF(W63="","",VLOOKUP(W63,'【標準様式１】シフト記号表（勤務時間帯）'!$D$6:$Z$47,23,FALSE))</f>
        <v/>
      </c>
      <c r="X65" s="445" t="str">
        <f>IF(X63="","",VLOOKUP(X63,'【標準様式１】シフト記号表（勤務時間帯）'!$D$6:$Z$47,23,FALSE))</f>
        <v/>
      </c>
      <c r="Y65" s="445" t="str">
        <f>IF(Y63="","",VLOOKUP(Y63,'【標準様式１】シフト記号表（勤務時間帯）'!$D$6:$Z$47,23,FALSE))</f>
        <v/>
      </c>
      <c r="Z65" s="445" t="str">
        <f>IF(Z63="","",VLOOKUP(Z63,'【標準様式１】シフト記号表（勤務時間帯）'!$D$6:$Z$47,23,FALSE))</f>
        <v/>
      </c>
      <c r="AA65" s="446" t="str">
        <f>IF(AA63="","",VLOOKUP(AA63,'【標準様式１】シフト記号表（勤務時間帯）'!$D$6:$Z$47,23,FALSE))</f>
        <v/>
      </c>
      <c r="AB65" s="444" t="str">
        <f>IF(AB63="","",VLOOKUP(AB63,'【標準様式１】シフト記号表（勤務時間帯）'!$D$6:$Z$47,23,FALSE))</f>
        <v/>
      </c>
      <c r="AC65" s="445" t="str">
        <f>IF(AC63="","",VLOOKUP(AC63,'【標準様式１】シフト記号表（勤務時間帯）'!$D$6:$Z$47,23,FALSE))</f>
        <v/>
      </c>
      <c r="AD65" s="445" t="str">
        <f>IF(AD63="","",VLOOKUP(AD63,'【標準様式１】シフト記号表（勤務時間帯）'!$D$6:$Z$47,23,FALSE))</f>
        <v/>
      </c>
      <c r="AE65" s="445" t="str">
        <f>IF(AE63="","",VLOOKUP(AE63,'【標準様式１】シフト記号表（勤務時間帯）'!$D$6:$Z$47,23,FALSE))</f>
        <v/>
      </c>
      <c r="AF65" s="445" t="str">
        <f>IF(AF63="","",VLOOKUP(AF63,'【標準様式１】シフト記号表（勤務時間帯）'!$D$6:$Z$47,23,FALSE))</f>
        <v/>
      </c>
      <c r="AG65" s="445" t="str">
        <f>IF(AG63="","",VLOOKUP(AG63,'【標準様式１】シフト記号表（勤務時間帯）'!$D$6:$Z$47,23,FALSE))</f>
        <v/>
      </c>
      <c r="AH65" s="446" t="str">
        <f>IF(AH63="","",VLOOKUP(AH63,'【標準様式１】シフト記号表（勤務時間帯）'!$D$6:$Z$47,23,FALSE))</f>
        <v/>
      </c>
      <c r="AI65" s="444" t="str">
        <f>IF(AI63="","",VLOOKUP(AI63,'【標準様式１】シフト記号表（勤務時間帯）'!$D$6:$Z$47,23,FALSE))</f>
        <v/>
      </c>
      <c r="AJ65" s="445" t="str">
        <f>IF(AJ63="","",VLOOKUP(AJ63,'【標準様式１】シフト記号表（勤務時間帯）'!$D$6:$Z$47,23,FALSE))</f>
        <v/>
      </c>
      <c r="AK65" s="445" t="str">
        <f>IF(AK63="","",VLOOKUP(AK63,'【標準様式１】シフト記号表（勤務時間帯）'!$D$6:$Z$47,23,FALSE))</f>
        <v/>
      </c>
      <c r="AL65" s="445" t="str">
        <f>IF(AL63="","",VLOOKUP(AL63,'【標準様式１】シフト記号表（勤務時間帯）'!$D$6:$Z$47,23,FALSE))</f>
        <v/>
      </c>
      <c r="AM65" s="445" t="str">
        <f>IF(AM63="","",VLOOKUP(AM63,'【標準様式１】シフト記号表（勤務時間帯）'!$D$6:$Z$47,23,FALSE))</f>
        <v/>
      </c>
      <c r="AN65" s="445" t="str">
        <f>IF(AN63="","",VLOOKUP(AN63,'【標準様式１】シフト記号表（勤務時間帯）'!$D$6:$Z$47,23,FALSE))</f>
        <v/>
      </c>
      <c r="AO65" s="446" t="str">
        <f>IF(AO63="","",VLOOKUP(AO63,'【標準様式１】シフト記号表（勤務時間帯）'!$D$6:$Z$47,23,FALSE))</f>
        <v/>
      </c>
      <c r="AP65" s="444" t="str">
        <f>IF(AP63="","",VLOOKUP(AP63,'【標準様式１】シフト記号表（勤務時間帯）'!$D$6:$Z$47,23,FALSE))</f>
        <v/>
      </c>
      <c r="AQ65" s="445" t="str">
        <f>IF(AQ63="","",VLOOKUP(AQ63,'【標準様式１】シフト記号表（勤務時間帯）'!$D$6:$Z$47,23,FALSE))</f>
        <v/>
      </c>
      <c r="AR65" s="445" t="str">
        <f>IF(AR63="","",VLOOKUP(AR63,'【標準様式１】シフト記号表（勤務時間帯）'!$D$6:$Z$47,23,FALSE))</f>
        <v/>
      </c>
      <c r="AS65" s="445" t="str">
        <f>IF(AS63="","",VLOOKUP(AS63,'【標準様式１】シフト記号表（勤務時間帯）'!$D$6:$Z$47,23,FALSE))</f>
        <v/>
      </c>
      <c r="AT65" s="445" t="str">
        <f>IF(AT63="","",VLOOKUP(AT63,'【標準様式１】シフト記号表（勤務時間帯）'!$D$6:$Z$47,23,FALSE))</f>
        <v/>
      </c>
      <c r="AU65" s="445" t="str">
        <f>IF(AU63="","",VLOOKUP(AU63,'【標準様式１】シフト記号表（勤務時間帯）'!$D$6:$Z$47,23,FALSE))</f>
        <v/>
      </c>
      <c r="AV65" s="446" t="str">
        <f>IF(AV63="","",VLOOKUP(AV63,'【標準様式１】シフト記号表（勤務時間帯）'!$D$6:$Z$47,23,FALSE))</f>
        <v/>
      </c>
      <c r="AW65" s="444" t="str">
        <f>IF(AW63="","",VLOOKUP(AW63,'【標準様式１】シフト記号表（勤務時間帯）'!$D$6:$Z$47,23,FALSE))</f>
        <v/>
      </c>
      <c r="AX65" s="445" t="str">
        <f>IF(AX63="","",VLOOKUP(AX63,'【標準様式１】シフト記号表（勤務時間帯）'!$D$6:$Z$47,23,FALSE))</f>
        <v/>
      </c>
      <c r="AY65" s="445" t="str">
        <f>IF(AY63="","",VLOOKUP(AY63,'【標準様式１】シフト記号表（勤務時間帯）'!$D$6:$Z$47,23,FALSE))</f>
        <v/>
      </c>
      <c r="AZ65" s="1355">
        <f>IF($BC$3="４週",SUM(U65:AV65),IF($BC$3="暦月",SUM(U65:AY65),""))</f>
        <v>0</v>
      </c>
      <c r="BA65" s="1356"/>
      <c r="BB65" s="1357">
        <f>IF($BC$3="４週",AZ65/4,IF($BC$3="暦月",(AZ65/($BC$8/7)),""))</f>
        <v>0</v>
      </c>
      <c r="BC65" s="1356"/>
      <c r="BD65" s="1349"/>
      <c r="BE65" s="1350"/>
      <c r="BF65" s="1350"/>
      <c r="BG65" s="1350"/>
      <c r="BH65" s="1351"/>
    </row>
    <row r="66" spans="2:60" ht="20.25" customHeight="1" x14ac:dyDescent="0.4">
      <c r="B66" s="447"/>
      <c r="C66" s="1298"/>
      <c r="D66" s="1299"/>
      <c r="E66" s="1300"/>
      <c r="F66" s="448"/>
      <c r="G66" s="449"/>
      <c r="H66" s="1307"/>
      <c r="I66" s="1310"/>
      <c r="J66" s="1311"/>
      <c r="K66" s="1311"/>
      <c r="L66" s="1312"/>
      <c r="M66" s="1319"/>
      <c r="N66" s="1320"/>
      <c r="O66" s="1321"/>
      <c r="P66" s="466" t="s">
        <v>833</v>
      </c>
      <c r="Q66" s="467"/>
      <c r="R66" s="467"/>
      <c r="S66" s="468"/>
      <c r="T66" s="469"/>
      <c r="U66" s="452"/>
      <c r="V66" s="453"/>
      <c r="W66" s="453"/>
      <c r="X66" s="453"/>
      <c r="Y66" s="453"/>
      <c r="Z66" s="453"/>
      <c r="AA66" s="454"/>
      <c r="AB66" s="452"/>
      <c r="AC66" s="453"/>
      <c r="AD66" s="453"/>
      <c r="AE66" s="453"/>
      <c r="AF66" s="453"/>
      <c r="AG66" s="453"/>
      <c r="AH66" s="454"/>
      <c r="AI66" s="452"/>
      <c r="AJ66" s="453"/>
      <c r="AK66" s="453"/>
      <c r="AL66" s="453"/>
      <c r="AM66" s="453"/>
      <c r="AN66" s="453"/>
      <c r="AO66" s="454"/>
      <c r="AP66" s="452"/>
      <c r="AQ66" s="453"/>
      <c r="AR66" s="453"/>
      <c r="AS66" s="453"/>
      <c r="AT66" s="453"/>
      <c r="AU66" s="453"/>
      <c r="AV66" s="454"/>
      <c r="AW66" s="452"/>
      <c r="AX66" s="453"/>
      <c r="AY66" s="453"/>
      <c r="AZ66" s="1328"/>
      <c r="BA66" s="1329"/>
      <c r="BB66" s="1342"/>
      <c r="BC66" s="1329"/>
      <c r="BD66" s="1343"/>
      <c r="BE66" s="1344"/>
      <c r="BF66" s="1344"/>
      <c r="BG66" s="1344"/>
      <c r="BH66" s="1345"/>
    </row>
    <row r="67" spans="2:60" ht="20.25" customHeight="1" x14ac:dyDescent="0.4">
      <c r="B67" s="428">
        <f>B64+1</f>
        <v>16</v>
      </c>
      <c r="C67" s="1301"/>
      <c r="D67" s="1302"/>
      <c r="E67" s="1303"/>
      <c r="F67" s="429">
        <f>C66</f>
        <v>0</v>
      </c>
      <c r="G67" s="430"/>
      <c r="H67" s="1308"/>
      <c r="I67" s="1313"/>
      <c r="J67" s="1314"/>
      <c r="K67" s="1314"/>
      <c r="L67" s="1315"/>
      <c r="M67" s="1322"/>
      <c r="N67" s="1323"/>
      <c r="O67" s="1324"/>
      <c r="P67" s="431" t="s">
        <v>835</v>
      </c>
      <c r="Q67" s="432"/>
      <c r="R67" s="432"/>
      <c r="S67" s="433"/>
      <c r="T67" s="434"/>
      <c r="U67" s="435" t="str">
        <f>IF(U66="","",VLOOKUP(U66,'【標準様式１】シフト記号表（勤務時間帯）'!$D$6:$X$47,21,FALSE))</f>
        <v/>
      </c>
      <c r="V67" s="436" t="str">
        <f>IF(V66="","",VLOOKUP(V66,'【標準様式１】シフト記号表（勤務時間帯）'!$D$6:$X$47,21,FALSE))</f>
        <v/>
      </c>
      <c r="W67" s="436" t="str">
        <f>IF(W66="","",VLOOKUP(W66,'【標準様式１】シフト記号表（勤務時間帯）'!$D$6:$X$47,21,FALSE))</f>
        <v/>
      </c>
      <c r="X67" s="436" t="str">
        <f>IF(X66="","",VLOOKUP(X66,'【標準様式１】シフト記号表（勤務時間帯）'!$D$6:$X$47,21,FALSE))</f>
        <v/>
      </c>
      <c r="Y67" s="436" t="str">
        <f>IF(Y66="","",VLOOKUP(Y66,'【標準様式１】シフト記号表（勤務時間帯）'!$D$6:$X$47,21,FALSE))</f>
        <v/>
      </c>
      <c r="Z67" s="436" t="str">
        <f>IF(Z66="","",VLOOKUP(Z66,'【標準様式１】シフト記号表（勤務時間帯）'!$D$6:$X$47,21,FALSE))</f>
        <v/>
      </c>
      <c r="AA67" s="437" t="str">
        <f>IF(AA66="","",VLOOKUP(AA66,'【標準様式１】シフト記号表（勤務時間帯）'!$D$6:$X$47,21,FALSE))</f>
        <v/>
      </c>
      <c r="AB67" s="435" t="str">
        <f>IF(AB66="","",VLOOKUP(AB66,'【標準様式１】シフト記号表（勤務時間帯）'!$D$6:$X$47,21,FALSE))</f>
        <v/>
      </c>
      <c r="AC67" s="436" t="str">
        <f>IF(AC66="","",VLOOKUP(AC66,'【標準様式１】シフト記号表（勤務時間帯）'!$D$6:$X$47,21,FALSE))</f>
        <v/>
      </c>
      <c r="AD67" s="436" t="str">
        <f>IF(AD66="","",VLOOKUP(AD66,'【標準様式１】シフト記号表（勤務時間帯）'!$D$6:$X$47,21,FALSE))</f>
        <v/>
      </c>
      <c r="AE67" s="436" t="str">
        <f>IF(AE66="","",VLOOKUP(AE66,'【標準様式１】シフト記号表（勤務時間帯）'!$D$6:$X$47,21,FALSE))</f>
        <v/>
      </c>
      <c r="AF67" s="436" t="str">
        <f>IF(AF66="","",VLOOKUP(AF66,'【標準様式１】シフト記号表（勤務時間帯）'!$D$6:$X$47,21,FALSE))</f>
        <v/>
      </c>
      <c r="AG67" s="436" t="str">
        <f>IF(AG66="","",VLOOKUP(AG66,'【標準様式１】シフト記号表（勤務時間帯）'!$D$6:$X$47,21,FALSE))</f>
        <v/>
      </c>
      <c r="AH67" s="437" t="str">
        <f>IF(AH66="","",VLOOKUP(AH66,'【標準様式１】シフト記号表（勤務時間帯）'!$D$6:$X$47,21,FALSE))</f>
        <v/>
      </c>
      <c r="AI67" s="435" t="str">
        <f>IF(AI66="","",VLOOKUP(AI66,'【標準様式１】シフト記号表（勤務時間帯）'!$D$6:$X$47,21,FALSE))</f>
        <v/>
      </c>
      <c r="AJ67" s="436" t="str">
        <f>IF(AJ66="","",VLOOKUP(AJ66,'【標準様式１】シフト記号表（勤務時間帯）'!$D$6:$X$47,21,FALSE))</f>
        <v/>
      </c>
      <c r="AK67" s="436" t="str">
        <f>IF(AK66="","",VLOOKUP(AK66,'【標準様式１】シフト記号表（勤務時間帯）'!$D$6:$X$47,21,FALSE))</f>
        <v/>
      </c>
      <c r="AL67" s="436" t="str">
        <f>IF(AL66="","",VLOOKUP(AL66,'【標準様式１】シフト記号表（勤務時間帯）'!$D$6:$X$47,21,FALSE))</f>
        <v/>
      </c>
      <c r="AM67" s="436" t="str">
        <f>IF(AM66="","",VLOOKUP(AM66,'【標準様式１】シフト記号表（勤務時間帯）'!$D$6:$X$47,21,FALSE))</f>
        <v/>
      </c>
      <c r="AN67" s="436" t="str">
        <f>IF(AN66="","",VLOOKUP(AN66,'【標準様式１】シフト記号表（勤務時間帯）'!$D$6:$X$47,21,FALSE))</f>
        <v/>
      </c>
      <c r="AO67" s="437" t="str">
        <f>IF(AO66="","",VLOOKUP(AO66,'【標準様式１】シフト記号表（勤務時間帯）'!$D$6:$X$47,21,FALSE))</f>
        <v/>
      </c>
      <c r="AP67" s="435" t="str">
        <f>IF(AP66="","",VLOOKUP(AP66,'【標準様式１】シフト記号表（勤務時間帯）'!$D$6:$X$47,21,FALSE))</f>
        <v/>
      </c>
      <c r="AQ67" s="436" t="str">
        <f>IF(AQ66="","",VLOOKUP(AQ66,'【標準様式１】シフト記号表（勤務時間帯）'!$D$6:$X$47,21,FALSE))</f>
        <v/>
      </c>
      <c r="AR67" s="436" t="str">
        <f>IF(AR66="","",VLOOKUP(AR66,'【標準様式１】シフト記号表（勤務時間帯）'!$D$6:$X$47,21,FALSE))</f>
        <v/>
      </c>
      <c r="AS67" s="436" t="str">
        <f>IF(AS66="","",VLOOKUP(AS66,'【標準様式１】シフト記号表（勤務時間帯）'!$D$6:$X$47,21,FALSE))</f>
        <v/>
      </c>
      <c r="AT67" s="436" t="str">
        <f>IF(AT66="","",VLOOKUP(AT66,'【標準様式１】シフト記号表（勤務時間帯）'!$D$6:$X$47,21,FALSE))</f>
        <v/>
      </c>
      <c r="AU67" s="436" t="str">
        <f>IF(AU66="","",VLOOKUP(AU66,'【標準様式１】シフト記号表（勤務時間帯）'!$D$6:$X$47,21,FALSE))</f>
        <v/>
      </c>
      <c r="AV67" s="437" t="str">
        <f>IF(AV66="","",VLOOKUP(AV66,'【標準様式１】シフト記号表（勤務時間帯）'!$D$6:$X$47,21,FALSE))</f>
        <v/>
      </c>
      <c r="AW67" s="435" t="str">
        <f>IF(AW66="","",VLOOKUP(AW66,'【標準様式１】シフト記号表（勤務時間帯）'!$D$6:$X$47,21,FALSE))</f>
        <v/>
      </c>
      <c r="AX67" s="436" t="str">
        <f>IF(AX66="","",VLOOKUP(AX66,'【標準様式１】シフト記号表（勤務時間帯）'!$D$6:$X$47,21,FALSE))</f>
        <v/>
      </c>
      <c r="AY67" s="436" t="str">
        <f>IF(AY66="","",VLOOKUP(AY66,'【標準様式１】シフト記号表（勤務時間帯）'!$D$6:$X$47,21,FALSE))</f>
        <v/>
      </c>
      <c r="AZ67" s="1352">
        <f>IF($BC$3="４週",SUM(U67:AV67),IF($BC$3="暦月",SUM(U67:AY67),""))</f>
        <v>0</v>
      </c>
      <c r="BA67" s="1353"/>
      <c r="BB67" s="1354">
        <f>IF($BC$3="４週",AZ67/4,IF($BC$3="暦月",(AZ67/($BC$8/7)),""))</f>
        <v>0</v>
      </c>
      <c r="BC67" s="1353"/>
      <c r="BD67" s="1346"/>
      <c r="BE67" s="1347"/>
      <c r="BF67" s="1347"/>
      <c r="BG67" s="1347"/>
      <c r="BH67" s="1348"/>
    </row>
    <row r="68" spans="2:60" ht="20.25" customHeight="1" x14ac:dyDescent="0.4">
      <c r="B68" s="438"/>
      <c r="C68" s="1304"/>
      <c r="D68" s="1305"/>
      <c r="E68" s="1306"/>
      <c r="F68" s="439"/>
      <c r="G68" s="440">
        <f>C66</f>
        <v>0</v>
      </c>
      <c r="H68" s="1309"/>
      <c r="I68" s="1316"/>
      <c r="J68" s="1317"/>
      <c r="K68" s="1317"/>
      <c r="L68" s="1318"/>
      <c r="M68" s="1325"/>
      <c r="N68" s="1326"/>
      <c r="O68" s="1327"/>
      <c r="P68" s="276" t="s">
        <v>836</v>
      </c>
      <c r="Q68" s="211"/>
      <c r="R68" s="211"/>
      <c r="S68" s="459"/>
      <c r="T68" s="460"/>
      <c r="U68" s="444" t="str">
        <f>IF(U66="","",VLOOKUP(U66,'【標準様式１】シフト記号表（勤務時間帯）'!$D$6:$Z$47,23,FALSE))</f>
        <v/>
      </c>
      <c r="V68" s="445" t="str">
        <f>IF(V66="","",VLOOKUP(V66,'【標準様式１】シフト記号表（勤務時間帯）'!$D$6:$Z$47,23,FALSE))</f>
        <v/>
      </c>
      <c r="W68" s="445" t="str">
        <f>IF(W66="","",VLOOKUP(W66,'【標準様式１】シフト記号表（勤務時間帯）'!$D$6:$Z$47,23,FALSE))</f>
        <v/>
      </c>
      <c r="X68" s="445" t="str">
        <f>IF(X66="","",VLOOKUP(X66,'【標準様式１】シフト記号表（勤務時間帯）'!$D$6:$Z$47,23,FALSE))</f>
        <v/>
      </c>
      <c r="Y68" s="445" t="str">
        <f>IF(Y66="","",VLOOKUP(Y66,'【標準様式１】シフト記号表（勤務時間帯）'!$D$6:$Z$47,23,FALSE))</f>
        <v/>
      </c>
      <c r="Z68" s="445" t="str">
        <f>IF(Z66="","",VLOOKUP(Z66,'【標準様式１】シフト記号表（勤務時間帯）'!$D$6:$Z$47,23,FALSE))</f>
        <v/>
      </c>
      <c r="AA68" s="446" t="str">
        <f>IF(AA66="","",VLOOKUP(AA66,'【標準様式１】シフト記号表（勤務時間帯）'!$D$6:$Z$47,23,FALSE))</f>
        <v/>
      </c>
      <c r="AB68" s="444" t="str">
        <f>IF(AB66="","",VLOOKUP(AB66,'【標準様式１】シフト記号表（勤務時間帯）'!$D$6:$Z$47,23,FALSE))</f>
        <v/>
      </c>
      <c r="AC68" s="445" t="str">
        <f>IF(AC66="","",VLOOKUP(AC66,'【標準様式１】シフト記号表（勤務時間帯）'!$D$6:$Z$47,23,FALSE))</f>
        <v/>
      </c>
      <c r="AD68" s="445" t="str">
        <f>IF(AD66="","",VLOOKUP(AD66,'【標準様式１】シフト記号表（勤務時間帯）'!$D$6:$Z$47,23,FALSE))</f>
        <v/>
      </c>
      <c r="AE68" s="445" t="str">
        <f>IF(AE66="","",VLOOKUP(AE66,'【標準様式１】シフト記号表（勤務時間帯）'!$D$6:$Z$47,23,FALSE))</f>
        <v/>
      </c>
      <c r="AF68" s="445" t="str">
        <f>IF(AF66="","",VLOOKUP(AF66,'【標準様式１】シフト記号表（勤務時間帯）'!$D$6:$Z$47,23,FALSE))</f>
        <v/>
      </c>
      <c r="AG68" s="445" t="str">
        <f>IF(AG66="","",VLOOKUP(AG66,'【標準様式１】シフト記号表（勤務時間帯）'!$D$6:$Z$47,23,FALSE))</f>
        <v/>
      </c>
      <c r="AH68" s="446" t="str">
        <f>IF(AH66="","",VLOOKUP(AH66,'【標準様式１】シフト記号表（勤務時間帯）'!$D$6:$Z$47,23,FALSE))</f>
        <v/>
      </c>
      <c r="AI68" s="444" t="str">
        <f>IF(AI66="","",VLOOKUP(AI66,'【標準様式１】シフト記号表（勤務時間帯）'!$D$6:$Z$47,23,FALSE))</f>
        <v/>
      </c>
      <c r="AJ68" s="445" t="str">
        <f>IF(AJ66="","",VLOOKUP(AJ66,'【標準様式１】シフト記号表（勤務時間帯）'!$D$6:$Z$47,23,FALSE))</f>
        <v/>
      </c>
      <c r="AK68" s="445" t="str">
        <f>IF(AK66="","",VLOOKUP(AK66,'【標準様式１】シフト記号表（勤務時間帯）'!$D$6:$Z$47,23,FALSE))</f>
        <v/>
      </c>
      <c r="AL68" s="445" t="str">
        <f>IF(AL66="","",VLOOKUP(AL66,'【標準様式１】シフト記号表（勤務時間帯）'!$D$6:$Z$47,23,FALSE))</f>
        <v/>
      </c>
      <c r="AM68" s="445" t="str">
        <f>IF(AM66="","",VLOOKUP(AM66,'【標準様式１】シフト記号表（勤務時間帯）'!$D$6:$Z$47,23,FALSE))</f>
        <v/>
      </c>
      <c r="AN68" s="445" t="str">
        <f>IF(AN66="","",VLOOKUP(AN66,'【標準様式１】シフト記号表（勤務時間帯）'!$D$6:$Z$47,23,FALSE))</f>
        <v/>
      </c>
      <c r="AO68" s="446" t="str">
        <f>IF(AO66="","",VLOOKUP(AO66,'【標準様式１】シフト記号表（勤務時間帯）'!$D$6:$Z$47,23,FALSE))</f>
        <v/>
      </c>
      <c r="AP68" s="444" t="str">
        <f>IF(AP66="","",VLOOKUP(AP66,'【標準様式１】シフト記号表（勤務時間帯）'!$D$6:$Z$47,23,FALSE))</f>
        <v/>
      </c>
      <c r="AQ68" s="445" t="str">
        <f>IF(AQ66="","",VLOOKUP(AQ66,'【標準様式１】シフト記号表（勤務時間帯）'!$D$6:$Z$47,23,FALSE))</f>
        <v/>
      </c>
      <c r="AR68" s="445" t="str">
        <f>IF(AR66="","",VLOOKUP(AR66,'【標準様式１】シフト記号表（勤務時間帯）'!$D$6:$Z$47,23,FALSE))</f>
        <v/>
      </c>
      <c r="AS68" s="445" t="str">
        <f>IF(AS66="","",VLOOKUP(AS66,'【標準様式１】シフト記号表（勤務時間帯）'!$D$6:$Z$47,23,FALSE))</f>
        <v/>
      </c>
      <c r="AT68" s="445" t="str">
        <f>IF(AT66="","",VLOOKUP(AT66,'【標準様式１】シフト記号表（勤務時間帯）'!$D$6:$Z$47,23,FALSE))</f>
        <v/>
      </c>
      <c r="AU68" s="445" t="str">
        <f>IF(AU66="","",VLOOKUP(AU66,'【標準様式１】シフト記号表（勤務時間帯）'!$D$6:$Z$47,23,FALSE))</f>
        <v/>
      </c>
      <c r="AV68" s="446" t="str">
        <f>IF(AV66="","",VLOOKUP(AV66,'【標準様式１】シフト記号表（勤務時間帯）'!$D$6:$Z$47,23,FALSE))</f>
        <v/>
      </c>
      <c r="AW68" s="444" t="str">
        <f>IF(AW66="","",VLOOKUP(AW66,'【標準様式１】シフト記号表（勤務時間帯）'!$D$6:$Z$47,23,FALSE))</f>
        <v/>
      </c>
      <c r="AX68" s="445" t="str">
        <f>IF(AX66="","",VLOOKUP(AX66,'【標準様式１】シフト記号表（勤務時間帯）'!$D$6:$Z$47,23,FALSE))</f>
        <v/>
      </c>
      <c r="AY68" s="445" t="str">
        <f>IF(AY66="","",VLOOKUP(AY66,'【標準様式１】シフト記号表（勤務時間帯）'!$D$6:$Z$47,23,FALSE))</f>
        <v/>
      </c>
      <c r="AZ68" s="1355">
        <f>IF($BC$3="４週",SUM(U68:AV68),IF($BC$3="暦月",SUM(U68:AY68),""))</f>
        <v>0</v>
      </c>
      <c r="BA68" s="1356"/>
      <c r="BB68" s="1357">
        <f>IF($BC$3="４週",AZ68/4,IF($BC$3="暦月",(AZ68/($BC$8/7)),""))</f>
        <v>0</v>
      </c>
      <c r="BC68" s="1356"/>
      <c r="BD68" s="1349"/>
      <c r="BE68" s="1350"/>
      <c r="BF68" s="1350"/>
      <c r="BG68" s="1350"/>
      <c r="BH68" s="1351"/>
    </row>
    <row r="69" spans="2:60" ht="20.25" customHeight="1" x14ac:dyDescent="0.4">
      <c r="B69" s="447"/>
      <c r="C69" s="1298"/>
      <c r="D69" s="1299"/>
      <c r="E69" s="1300"/>
      <c r="F69" s="448"/>
      <c r="G69" s="449"/>
      <c r="H69" s="1307"/>
      <c r="I69" s="1310"/>
      <c r="J69" s="1311"/>
      <c r="K69" s="1311"/>
      <c r="L69" s="1312"/>
      <c r="M69" s="1319"/>
      <c r="N69" s="1320"/>
      <c r="O69" s="1321"/>
      <c r="P69" s="466" t="s">
        <v>833</v>
      </c>
      <c r="Q69" s="467"/>
      <c r="R69" s="467"/>
      <c r="S69" s="468"/>
      <c r="T69" s="469"/>
      <c r="U69" s="452"/>
      <c r="V69" s="453"/>
      <c r="W69" s="453"/>
      <c r="X69" s="453"/>
      <c r="Y69" s="453"/>
      <c r="Z69" s="453"/>
      <c r="AA69" s="454"/>
      <c r="AB69" s="452"/>
      <c r="AC69" s="453"/>
      <c r="AD69" s="453"/>
      <c r="AE69" s="453"/>
      <c r="AF69" s="453"/>
      <c r="AG69" s="453"/>
      <c r="AH69" s="454"/>
      <c r="AI69" s="452"/>
      <c r="AJ69" s="453"/>
      <c r="AK69" s="453"/>
      <c r="AL69" s="453"/>
      <c r="AM69" s="453"/>
      <c r="AN69" s="453"/>
      <c r="AO69" s="454"/>
      <c r="AP69" s="452"/>
      <c r="AQ69" s="453"/>
      <c r="AR69" s="453"/>
      <c r="AS69" s="453"/>
      <c r="AT69" s="453"/>
      <c r="AU69" s="453"/>
      <c r="AV69" s="454"/>
      <c r="AW69" s="452"/>
      <c r="AX69" s="453"/>
      <c r="AY69" s="453"/>
      <c r="AZ69" s="1328"/>
      <c r="BA69" s="1329"/>
      <c r="BB69" s="1342"/>
      <c r="BC69" s="1329"/>
      <c r="BD69" s="1343"/>
      <c r="BE69" s="1344"/>
      <c r="BF69" s="1344"/>
      <c r="BG69" s="1344"/>
      <c r="BH69" s="1345"/>
    </row>
    <row r="70" spans="2:60" ht="20.25" customHeight="1" x14ac:dyDescent="0.4">
      <c r="B70" s="428">
        <f>B67+1</f>
        <v>17</v>
      </c>
      <c r="C70" s="1301"/>
      <c r="D70" s="1302"/>
      <c r="E70" s="1303"/>
      <c r="F70" s="429">
        <f>C69</f>
        <v>0</v>
      </c>
      <c r="G70" s="430"/>
      <c r="H70" s="1308"/>
      <c r="I70" s="1313"/>
      <c r="J70" s="1314"/>
      <c r="K70" s="1314"/>
      <c r="L70" s="1315"/>
      <c r="M70" s="1322"/>
      <c r="N70" s="1323"/>
      <c r="O70" s="1324"/>
      <c r="P70" s="431" t="s">
        <v>835</v>
      </c>
      <c r="Q70" s="432"/>
      <c r="R70" s="432"/>
      <c r="S70" s="433"/>
      <c r="T70" s="434"/>
      <c r="U70" s="435" t="str">
        <f>IF(U69="","",VLOOKUP(U69,'【標準様式１】シフト記号表（勤務時間帯）'!$D$6:$X$47,21,FALSE))</f>
        <v/>
      </c>
      <c r="V70" s="436" t="str">
        <f>IF(V69="","",VLOOKUP(V69,'【標準様式１】シフト記号表（勤務時間帯）'!$D$6:$X$47,21,FALSE))</f>
        <v/>
      </c>
      <c r="W70" s="436" t="str">
        <f>IF(W69="","",VLOOKUP(W69,'【標準様式１】シフト記号表（勤務時間帯）'!$D$6:$X$47,21,FALSE))</f>
        <v/>
      </c>
      <c r="X70" s="436" t="str">
        <f>IF(X69="","",VLOOKUP(X69,'【標準様式１】シフト記号表（勤務時間帯）'!$D$6:$X$47,21,FALSE))</f>
        <v/>
      </c>
      <c r="Y70" s="436" t="str">
        <f>IF(Y69="","",VLOOKUP(Y69,'【標準様式１】シフト記号表（勤務時間帯）'!$D$6:$X$47,21,FALSE))</f>
        <v/>
      </c>
      <c r="Z70" s="436" t="str">
        <f>IF(Z69="","",VLOOKUP(Z69,'【標準様式１】シフト記号表（勤務時間帯）'!$D$6:$X$47,21,FALSE))</f>
        <v/>
      </c>
      <c r="AA70" s="437" t="str">
        <f>IF(AA69="","",VLOOKUP(AA69,'【標準様式１】シフト記号表（勤務時間帯）'!$D$6:$X$47,21,FALSE))</f>
        <v/>
      </c>
      <c r="AB70" s="435" t="str">
        <f>IF(AB69="","",VLOOKUP(AB69,'【標準様式１】シフト記号表（勤務時間帯）'!$D$6:$X$47,21,FALSE))</f>
        <v/>
      </c>
      <c r="AC70" s="436" t="str">
        <f>IF(AC69="","",VLOOKUP(AC69,'【標準様式１】シフト記号表（勤務時間帯）'!$D$6:$X$47,21,FALSE))</f>
        <v/>
      </c>
      <c r="AD70" s="436" t="str">
        <f>IF(AD69="","",VLOOKUP(AD69,'【標準様式１】シフト記号表（勤務時間帯）'!$D$6:$X$47,21,FALSE))</f>
        <v/>
      </c>
      <c r="AE70" s="436" t="str">
        <f>IF(AE69="","",VLOOKUP(AE69,'【標準様式１】シフト記号表（勤務時間帯）'!$D$6:$X$47,21,FALSE))</f>
        <v/>
      </c>
      <c r="AF70" s="436" t="str">
        <f>IF(AF69="","",VLOOKUP(AF69,'【標準様式１】シフト記号表（勤務時間帯）'!$D$6:$X$47,21,FALSE))</f>
        <v/>
      </c>
      <c r="AG70" s="436" t="str">
        <f>IF(AG69="","",VLOOKUP(AG69,'【標準様式１】シフト記号表（勤務時間帯）'!$D$6:$X$47,21,FALSE))</f>
        <v/>
      </c>
      <c r="AH70" s="437" t="str">
        <f>IF(AH69="","",VLOOKUP(AH69,'【標準様式１】シフト記号表（勤務時間帯）'!$D$6:$X$47,21,FALSE))</f>
        <v/>
      </c>
      <c r="AI70" s="435" t="str">
        <f>IF(AI69="","",VLOOKUP(AI69,'【標準様式１】シフト記号表（勤務時間帯）'!$D$6:$X$47,21,FALSE))</f>
        <v/>
      </c>
      <c r="AJ70" s="436" t="str">
        <f>IF(AJ69="","",VLOOKUP(AJ69,'【標準様式１】シフト記号表（勤務時間帯）'!$D$6:$X$47,21,FALSE))</f>
        <v/>
      </c>
      <c r="AK70" s="436" t="str">
        <f>IF(AK69="","",VLOOKUP(AK69,'【標準様式１】シフト記号表（勤務時間帯）'!$D$6:$X$47,21,FALSE))</f>
        <v/>
      </c>
      <c r="AL70" s="436" t="str">
        <f>IF(AL69="","",VLOOKUP(AL69,'【標準様式１】シフト記号表（勤務時間帯）'!$D$6:$X$47,21,FALSE))</f>
        <v/>
      </c>
      <c r="AM70" s="436" t="str">
        <f>IF(AM69="","",VLOOKUP(AM69,'【標準様式１】シフト記号表（勤務時間帯）'!$D$6:$X$47,21,FALSE))</f>
        <v/>
      </c>
      <c r="AN70" s="436" t="str">
        <f>IF(AN69="","",VLOOKUP(AN69,'【標準様式１】シフト記号表（勤務時間帯）'!$D$6:$X$47,21,FALSE))</f>
        <v/>
      </c>
      <c r="AO70" s="437" t="str">
        <f>IF(AO69="","",VLOOKUP(AO69,'【標準様式１】シフト記号表（勤務時間帯）'!$D$6:$X$47,21,FALSE))</f>
        <v/>
      </c>
      <c r="AP70" s="435" t="str">
        <f>IF(AP69="","",VLOOKUP(AP69,'【標準様式１】シフト記号表（勤務時間帯）'!$D$6:$X$47,21,FALSE))</f>
        <v/>
      </c>
      <c r="AQ70" s="436" t="str">
        <f>IF(AQ69="","",VLOOKUP(AQ69,'【標準様式１】シフト記号表（勤務時間帯）'!$D$6:$X$47,21,FALSE))</f>
        <v/>
      </c>
      <c r="AR70" s="436" t="str">
        <f>IF(AR69="","",VLOOKUP(AR69,'【標準様式１】シフト記号表（勤務時間帯）'!$D$6:$X$47,21,FALSE))</f>
        <v/>
      </c>
      <c r="AS70" s="436" t="str">
        <f>IF(AS69="","",VLOOKUP(AS69,'【標準様式１】シフト記号表（勤務時間帯）'!$D$6:$X$47,21,FALSE))</f>
        <v/>
      </c>
      <c r="AT70" s="436" t="str">
        <f>IF(AT69="","",VLOOKUP(AT69,'【標準様式１】シフト記号表（勤務時間帯）'!$D$6:$X$47,21,FALSE))</f>
        <v/>
      </c>
      <c r="AU70" s="436" t="str">
        <f>IF(AU69="","",VLOOKUP(AU69,'【標準様式１】シフト記号表（勤務時間帯）'!$D$6:$X$47,21,FALSE))</f>
        <v/>
      </c>
      <c r="AV70" s="437" t="str">
        <f>IF(AV69="","",VLOOKUP(AV69,'【標準様式１】シフト記号表（勤務時間帯）'!$D$6:$X$47,21,FALSE))</f>
        <v/>
      </c>
      <c r="AW70" s="435" t="str">
        <f>IF(AW69="","",VLOOKUP(AW69,'【標準様式１】シフト記号表（勤務時間帯）'!$D$6:$X$47,21,FALSE))</f>
        <v/>
      </c>
      <c r="AX70" s="436" t="str">
        <f>IF(AX69="","",VLOOKUP(AX69,'【標準様式１】シフト記号表（勤務時間帯）'!$D$6:$X$47,21,FALSE))</f>
        <v/>
      </c>
      <c r="AY70" s="436" t="str">
        <f>IF(AY69="","",VLOOKUP(AY69,'【標準様式１】シフト記号表（勤務時間帯）'!$D$6:$X$47,21,FALSE))</f>
        <v/>
      </c>
      <c r="AZ70" s="1352">
        <f>IF($BC$3="４週",SUM(U70:AV70),IF($BC$3="暦月",SUM(U70:AY70),""))</f>
        <v>0</v>
      </c>
      <c r="BA70" s="1353"/>
      <c r="BB70" s="1354">
        <f>IF($BC$3="４週",AZ70/4,IF($BC$3="暦月",(AZ70/($BC$8/7)),""))</f>
        <v>0</v>
      </c>
      <c r="BC70" s="1353"/>
      <c r="BD70" s="1346"/>
      <c r="BE70" s="1347"/>
      <c r="BF70" s="1347"/>
      <c r="BG70" s="1347"/>
      <c r="BH70" s="1348"/>
    </row>
    <row r="71" spans="2:60" ht="20.25" customHeight="1" x14ac:dyDescent="0.4">
      <c r="B71" s="438"/>
      <c r="C71" s="1304"/>
      <c r="D71" s="1305"/>
      <c r="E71" s="1306"/>
      <c r="F71" s="439"/>
      <c r="G71" s="440">
        <f>C69</f>
        <v>0</v>
      </c>
      <c r="H71" s="1309"/>
      <c r="I71" s="1316"/>
      <c r="J71" s="1317"/>
      <c r="K71" s="1317"/>
      <c r="L71" s="1318"/>
      <c r="M71" s="1325"/>
      <c r="N71" s="1326"/>
      <c r="O71" s="1327"/>
      <c r="P71" s="276" t="s">
        <v>836</v>
      </c>
      <c r="Q71" s="211"/>
      <c r="R71" s="211"/>
      <c r="S71" s="459"/>
      <c r="T71" s="460"/>
      <c r="U71" s="444" t="str">
        <f>IF(U69="","",VLOOKUP(U69,'【標準様式１】シフト記号表（勤務時間帯）'!$D$6:$Z$47,23,FALSE))</f>
        <v/>
      </c>
      <c r="V71" s="445" t="str">
        <f>IF(V69="","",VLOOKUP(V69,'【標準様式１】シフト記号表（勤務時間帯）'!$D$6:$Z$47,23,FALSE))</f>
        <v/>
      </c>
      <c r="W71" s="445" t="str">
        <f>IF(W69="","",VLOOKUP(W69,'【標準様式１】シフト記号表（勤務時間帯）'!$D$6:$Z$47,23,FALSE))</f>
        <v/>
      </c>
      <c r="X71" s="445" t="str">
        <f>IF(X69="","",VLOOKUP(X69,'【標準様式１】シフト記号表（勤務時間帯）'!$D$6:$Z$47,23,FALSE))</f>
        <v/>
      </c>
      <c r="Y71" s="445" t="str">
        <f>IF(Y69="","",VLOOKUP(Y69,'【標準様式１】シフト記号表（勤務時間帯）'!$D$6:$Z$47,23,FALSE))</f>
        <v/>
      </c>
      <c r="Z71" s="445" t="str">
        <f>IF(Z69="","",VLOOKUP(Z69,'【標準様式１】シフト記号表（勤務時間帯）'!$D$6:$Z$47,23,FALSE))</f>
        <v/>
      </c>
      <c r="AA71" s="446" t="str">
        <f>IF(AA69="","",VLOOKUP(AA69,'【標準様式１】シフト記号表（勤務時間帯）'!$D$6:$Z$47,23,FALSE))</f>
        <v/>
      </c>
      <c r="AB71" s="444" t="str">
        <f>IF(AB69="","",VLOOKUP(AB69,'【標準様式１】シフト記号表（勤務時間帯）'!$D$6:$Z$47,23,FALSE))</f>
        <v/>
      </c>
      <c r="AC71" s="445" t="str">
        <f>IF(AC69="","",VLOOKUP(AC69,'【標準様式１】シフト記号表（勤務時間帯）'!$D$6:$Z$47,23,FALSE))</f>
        <v/>
      </c>
      <c r="AD71" s="445" t="str">
        <f>IF(AD69="","",VLOOKUP(AD69,'【標準様式１】シフト記号表（勤務時間帯）'!$D$6:$Z$47,23,FALSE))</f>
        <v/>
      </c>
      <c r="AE71" s="445" t="str">
        <f>IF(AE69="","",VLOOKUP(AE69,'【標準様式１】シフト記号表（勤務時間帯）'!$D$6:$Z$47,23,FALSE))</f>
        <v/>
      </c>
      <c r="AF71" s="445" t="str">
        <f>IF(AF69="","",VLOOKUP(AF69,'【標準様式１】シフト記号表（勤務時間帯）'!$D$6:$Z$47,23,FALSE))</f>
        <v/>
      </c>
      <c r="AG71" s="445" t="str">
        <f>IF(AG69="","",VLOOKUP(AG69,'【標準様式１】シフト記号表（勤務時間帯）'!$D$6:$Z$47,23,FALSE))</f>
        <v/>
      </c>
      <c r="AH71" s="446" t="str">
        <f>IF(AH69="","",VLOOKUP(AH69,'【標準様式１】シフト記号表（勤務時間帯）'!$D$6:$Z$47,23,FALSE))</f>
        <v/>
      </c>
      <c r="AI71" s="444" t="str">
        <f>IF(AI69="","",VLOOKUP(AI69,'【標準様式１】シフト記号表（勤務時間帯）'!$D$6:$Z$47,23,FALSE))</f>
        <v/>
      </c>
      <c r="AJ71" s="445" t="str">
        <f>IF(AJ69="","",VLOOKUP(AJ69,'【標準様式１】シフト記号表（勤務時間帯）'!$D$6:$Z$47,23,FALSE))</f>
        <v/>
      </c>
      <c r="AK71" s="445" t="str">
        <f>IF(AK69="","",VLOOKUP(AK69,'【標準様式１】シフト記号表（勤務時間帯）'!$D$6:$Z$47,23,FALSE))</f>
        <v/>
      </c>
      <c r="AL71" s="445" t="str">
        <f>IF(AL69="","",VLOOKUP(AL69,'【標準様式１】シフト記号表（勤務時間帯）'!$D$6:$Z$47,23,FALSE))</f>
        <v/>
      </c>
      <c r="AM71" s="445" t="str">
        <f>IF(AM69="","",VLOOKUP(AM69,'【標準様式１】シフト記号表（勤務時間帯）'!$D$6:$Z$47,23,FALSE))</f>
        <v/>
      </c>
      <c r="AN71" s="445" t="str">
        <f>IF(AN69="","",VLOOKUP(AN69,'【標準様式１】シフト記号表（勤務時間帯）'!$D$6:$Z$47,23,FALSE))</f>
        <v/>
      </c>
      <c r="AO71" s="446" t="str">
        <f>IF(AO69="","",VLOOKUP(AO69,'【標準様式１】シフト記号表（勤務時間帯）'!$D$6:$Z$47,23,FALSE))</f>
        <v/>
      </c>
      <c r="AP71" s="444" t="str">
        <f>IF(AP69="","",VLOOKUP(AP69,'【標準様式１】シフト記号表（勤務時間帯）'!$D$6:$Z$47,23,FALSE))</f>
        <v/>
      </c>
      <c r="AQ71" s="445" t="str">
        <f>IF(AQ69="","",VLOOKUP(AQ69,'【標準様式１】シフト記号表（勤務時間帯）'!$D$6:$Z$47,23,FALSE))</f>
        <v/>
      </c>
      <c r="AR71" s="445" t="str">
        <f>IF(AR69="","",VLOOKUP(AR69,'【標準様式１】シフト記号表（勤務時間帯）'!$D$6:$Z$47,23,FALSE))</f>
        <v/>
      </c>
      <c r="AS71" s="445" t="str">
        <f>IF(AS69="","",VLOOKUP(AS69,'【標準様式１】シフト記号表（勤務時間帯）'!$D$6:$Z$47,23,FALSE))</f>
        <v/>
      </c>
      <c r="AT71" s="445" t="str">
        <f>IF(AT69="","",VLOOKUP(AT69,'【標準様式１】シフト記号表（勤務時間帯）'!$D$6:$Z$47,23,FALSE))</f>
        <v/>
      </c>
      <c r="AU71" s="445" t="str">
        <f>IF(AU69="","",VLOOKUP(AU69,'【標準様式１】シフト記号表（勤務時間帯）'!$D$6:$Z$47,23,FALSE))</f>
        <v/>
      </c>
      <c r="AV71" s="446" t="str">
        <f>IF(AV69="","",VLOOKUP(AV69,'【標準様式１】シフト記号表（勤務時間帯）'!$D$6:$Z$47,23,FALSE))</f>
        <v/>
      </c>
      <c r="AW71" s="444" t="str">
        <f>IF(AW69="","",VLOOKUP(AW69,'【標準様式１】シフト記号表（勤務時間帯）'!$D$6:$Z$47,23,FALSE))</f>
        <v/>
      </c>
      <c r="AX71" s="445" t="str">
        <f>IF(AX69="","",VLOOKUP(AX69,'【標準様式１】シフト記号表（勤務時間帯）'!$D$6:$Z$47,23,FALSE))</f>
        <v/>
      </c>
      <c r="AY71" s="445" t="str">
        <f>IF(AY69="","",VLOOKUP(AY69,'【標準様式１】シフト記号表（勤務時間帯）'!$D$6:$Z$47,23,FALSE))</f>
        <v/>
      </c>
      <c r="AZ71" s="1355">
        <f>IF($BC$3="４週",SUM(U71:AV71),IF($BC$3="暦月",SUM(U71:AY71),""))</f>
        <v>0</v>
      </c>
      <c r="BA71" s="1356"/>
      <c r="BB71" s="1357">
        <f>IF($BC$3="４週",AZ71/4,IF($BC$3="暦月",(AZ71/($BC$8/7)),""))</f>
        <v>0</v>
      </c>
      <c r="BC71" s="1356"/>
      <c r="BD71" s="1349"/>
      <c r="BE71" s="1350"/>
      <c r="BF71" s="1350"/>
      <c r="BG71" s="1350"/>
      <c r="BH71" s="1351"/>
    </row>
    <row r="72" spans="2:60" ht="20.25" customHeight="1" x14ac:dyDescent="0.4">
      <c r="B72" s="447"/>
      <c r="C72" s="1298"/>
      <c r="D72" s="1299"/>
      <c r="E72" s="1300"/>
      <c r="F72" s="448"/>
      <c r="G72" s="449"/>
      <c r="H72" s="1307"/>
      <c r="I72" s="1310"/>
      <c r="J72" s="1311"/>
      <c r="K72" s="1311"/>
      <c r="L72" s="1312"/>
      <c r="M72" s="1319"/>
      <c r="N72" s="1320"/>
      <c r="O72" s="1321"/>
      <c r="P72" s="466" t="s">
        <v>833</v>
      </c>
      <c r="Q72" s="467"/>
      <c r="R72" s="467"/>
      <c r="S72" s="468"/>
      <c r="T72" s="469"/>
      <c r="U72" s="452"/>
      <c r="V72" s="453"/>
      <c r="W72" s="453"/>
      <c r="X72" s="453"/>
      <c r="Y72" s="453"/>
      <c r="Z72" s="453"/>
      <c r="AA72" s="454"/>
      <c r="AB72" s="452"/>
      <c r="AC72" s="453"/>
      <c r="AD72" s="453"/>
      <c r="AE72" s="453"/>
      <c r="AF72" s="453"/>
      <c r="AG72" s="453"/>
      <c r="AH72" s="454"/>
      <c r="AI72" s="452"/>
      <c r="AJ72" s="453"/>
      <c r="AK72" s="453"/>
      <c r="AL72" s="453"/>
      <c r="AM72" s="453"/>
      <c r="AN72" s="453"/>
      <c r="AO72" s="454"/>
      <c r="AP72" s="452"/>
      <c r="AQ72" s="453"/>
      <c r="AR72" s="453"/>
      <c r="AS72" s="453"/>
      <c r="AT72" s="453"/>
      <c r="AU72" s="453"/>
      <c r="AV72" s="454"/>
      <c r="AW72" s="452"/>
      <c r="AX72" s="453"/>
      <c r="AY72" s="453"/>
      <c r="AZ72" s="1328"/>
      <c r="BA72" s="1329"/>
      <c r="BB72" s="1342"/>
      <c r="BC72" s="1329"/>
      <c r="BD72" s="1343"/>
      <c r="BE72" s="1344"/>
      <c r="BF72" s="1344"/>
      <c r="BG72" s="1344"/>
      <c r="BH72" s="1345"/>
    </row>
    <row r="73" spans="2:60" ht="20.25" customHeight="1" x14ac:dyDescent="0.4">
      <c r="B73" s="428">
        <f>B70+1</f>
        <v>18</v>
      </c>
      <c r="C73" s="1301"/>
      <c r="D73" s="1302"/>
      <c r="E73" s="1303"/>
      <c r="F73" s="429">
        <f>C72</f>
        <v>0</v>
      </c>
      <c r="G73" s="430"/>
      <c r="H73" s="1308"/>
      <c r="I73" s="1313"/>
      <c r="J73" s="1314"/>
      <c r="K73" s="1314"/>
      <c r="L73" s="1315"/>
      <c r="M73" s="1322"/>
      <c r="N73" s="1323"/>
      <c r="O73" s="1324"/>
      <c r="P73" s="431" t="s">
        <v>835</v>
      </c>
      <c r="Q73" s="432"/>
      <c r="R73" s="432"/>
      <c r="S73" s="433"/>
      <c r="T73" s="434"/>
      <c r="U73" s="435" t="str">
        <f>IF(U72="","",VLOOKUP(U72,'【標準様式１】シフト記号表（勤務時間帯）'!$D$6:$X$47,21,FALSE))</f>
        <v/>
      </c>
      <c r="V73" s="436" t="str">
        <f>IF(V72="","",VLOOKUP(V72,'【標準様式１】シフト記号表（勤務時間帯）'!$D$6:$X$47,21,FALSE))</f>
        <v/>
      </c>
      <c r="W73" s="436" t="str">
        <f>IF(W72="","",VLOOKUP(W72,'【標準様式１】シフト記号表（勤務時間帯）'!$D$6:$X$47,21,FALSE))</f>
        <v/>
      </c>
      <c r="X73" s="436" t="str">
        <f>IF(X72="","",VLOOKUP(X72,'【標準様式１】シフト記号表（勤務時間帯）'!$D$6:$X$47,21,FALSE))</f>
        <v/>
      </c>
      <c r="Y73" s="436" t="str">
        <f>IF(Y72="","",VLOOKUP(Y72,'【標準様式１】シフト記号表（勤務時間帯）'!$D$6:$X$47,21,FALSE))</f>
        <v/>
      </c>
      <c r="Z73" s="436" t="str">
        <f>IF(Z72="","",VLOOKUP(Z72,'【標準様式１】シフト記号表（勤務時間帯）'!$D$6:$X$47,21,FALSE))</f>
        <v/>
      </c>
      <c r="AA73" s="437" t="str">
        <f>IF(AA72="","",VLOOKUP(AA72,'【標準様式１】シフト記号表（勤務時間帯）'!$D$6:$X$47,21,FALSE))</f>
        <v/>
      </c>
      <c r="AB73" s="435" t="str">
        <f>IF(AB72="","",VLOOKUP(AB72,'【標準様式１】シフト記号表（勤務時間帯）'!$D$6:$X$47,21,FALSE))</f>
        <v/>
      </c>
      <c r="AC73" s="436" t="str">
        <f>IF(AC72="","",VLOOKUP(AC72,'【標準様式１】シフト記号表（勤務時間帯）'!$D$6:$X$47,21,FALSE))</f>
        <v/>
      </c>
      <c r="AD73" s="436" t="str">
        <f>IF(AD72="","",VLOOKUP(AD72,'【標準様式１】シフト記号表（勤務時間帯）'!$D$6:$X$47,21,FALSE))</f>
        <v/>
      </c>
      <c r="AE73" s="436" t="str">
        <f>IF(AE72="","",VLOOKUP(AE72,'【標準様式１】シフト記号表（勤務時間帯）'!$D$6:$X$47,21,FALSE))</f>
        <v/>
      </c>
      <c r="AF73" s="436" t="str">
        <f>IF(AF72="","",VLOOKUP(AF72,'【標準様式１】シフト記号表（勤務時間帯）'!$D$6:$X$47,21,FALSE))</f>
        <v/>
      </c>
      <c r="AG73" s="436" t="str">
        <f>IF(AG72="","",VLOOKUP(AG72,'【標準様式１】シフト記号表（勤務時間帯）'!$D$6:$X$47,21,FALSE))</f>
        <v/>
      </c>
      <c r="AH73" s="437" t="str">
        <f>IF(AH72="","",VLOOKUP(AH72,'【標準様式１】シフト記号表（勤務時間帯）'!$D$6:$X$47,21,FALSE))</f>
        <v/>
      </c>
      <c r="AI73" s="435" t="str">
        <f>IF(AI72="","",VLOOKUP(AI72,'【標準様式１】シフト記号表（勤務時間帯）'!$D$6:$X$47,21,FALSE))</f>
        <v/>
      </c>
      <c r="AJ73" s="436" t="str">
        <f>IF(AJ72="","",VLOOKUP(AJ72,'【標準様式１】シフト記号表（勤務時間帯）'!$D$6:$X$47,21,FALSE))</f>
        <v/>
      </c>
      <c r="AK73" s="436" t="str">
        <f>IF(AK72="","",VLOOKUP(AK72,'【標準様式１】シフト記号表（勤務時間帯）'!$D$6:$X$47,21,FALSE))</f>
        <v/>
      </c>
      <c r="AL73" s="436" t="str">
        <f>IF(AL72="","",VLOOKUP(AL72,'【標準様式１】シフト記号表（勤務時間帯）'!$D$6:$X$47,21,FALSE))</f>
        <v/>
      </c>
      <c r="AM73" s="436" t="str">
        <f>IF(AM72="","",VLOOKUP(AM72,'【標準様式１】シフト記号表（勤務時間帯）'!$D$6:$X$47,21,FALSE))</f>
        <v/>
      </c>
      <c r="AN73" s="436" t="str">
        <f>IF(AN72="","",VLOOKUP(AN72,'【標準様式１】シフト記号表（勤務時間帯）'!$D$6:$X$47,21,FALSE))</f>
        <v/>
      </c>
      <c r="AO73" s="437" t="str">
        <f>IF(AO72="","",VLOOKUP(AO72,'【標準様式１】シフト記号表（勤務時間帯）'!$D$6:$X$47,21,FALSE))</f>
        <v/>
      </c>
      <c r="AP73" s="435" t="str">
        <f>IF(AP72="","",VLOOKUP(AP72,'【標準様式１】シフト記号表（勤務時間帯）'!$D$6:$X$47,21,FALSE))</f>
        <v/>
      </c>
      <c r="AQ73" s="436" t="str">
        <f>IF(AQ72="","",VLOOKUP(AQ72,'【標準様式１】シフト記号表（勤務時間帯）'!$D$6:$X$47,21,FALSE))</f>
        <v/>
      </c>
      <c r="AR73" s="436" t="str">
        <f>IF(AR72="","",VLOOKUP(AR72,'【標準様式１】シフト記号表（勤務時間帯）'!$D$6:$X$47,21,FALSE))</f>
        <v/>
      </c>
      <c r="AS73" s="436" t="str">
        <f>IF(AS72="","",VLOOKUP(AS72,'【標準様式１】シフト記号表（勤務時間帯）'!$D$6:$X$47,21,FALSE))</f>
        <v/>
      </c>
      <c r="AT73" s="436" t="str">
        <f>IF(AT72="","",VLOOKUP(AT72,'【標準様式１】シフト記号表（勤務時間帯）'!$D$6:$X$47,21,FALSE))</f>
        <v/>
      </c>
      <c r="AU73" s="436" t="str">
        <f>IF(AU72="","",VLOOKUP(AU72,'【標準様式１】シフト記号表（勤務時間帯）'!$D$6:$X$47,21,FALSE))</f>
        <v/>
      </c>
      <c r="AV73" s="437" t="str">
        <f>IF(AV72="","",VLOOKUP(AV72,'【標準様式１】シフト記号表（勤務時間帯）'!$D$6:$X$47,21,FALSE))</f>
        <v/>
      </c>
      <c r="AW73" s="435" t="str">
        <f>IF(AW72="","",VLOOKUP(AW72,'【標準様式１】シフト記号表（勤務時間帯）'!$D$6:$X$47,21,FALSE))</f>
        <v/>
      </c>
      <c r="AX73" s="436" t="str">
        <f>IF(AX72="","",VLOOKUP(AX72,'【標準様式１】シフト記号表（勤務時間帯）'!$D$6:$X$47,21,FALSE))</f>
        <v/>
      </c>
      <c r="AY73" s="436" t="str">
        <f>IF(AY72="","",VLOOKUP(AY72,'【標準様式１】シフト記号表（勤務時間帯）'!$D$6:$X$47,21,FALSE))</f>
        <v/>
      </c>
      <c r="AZ73" s="1352">
        <f>IF($BC$3="４週",SUM(U73:AV73),IF($BC$3="暦月",SUM(U73:AY73),""))</f>
        <v>0</v>
      </c>
      <c r="BA73" s="1353"/>
      <c r="BB73" s="1354">
        <f>IF($BC$3="４週",AZ73/4,IF($BC$3="暦月",(AZ73/($BC$8/7)),""))</f>
        <v>0</v>
      </c>
      <c r="BC73" s="1353"/>
      <c r="BD73" s="1346"/>
      <c r="BE73" s="1347"/>
      <c r="BF73" s="1347"/>
      <c r="BG73" s="1347"/>
      <c r="BH73" s="1348"/>
    </row>
    <row r="74" spans="2:60" ht="20.25" customHeight="1" x14ac:dyDescent="0.4">
      <c r="B74" s="438"/>
      <c r="C74" s="1304"/>
      <c r="D74" s="1305"/>
      <c r="E74" s="1306"/>
      <c r="F74" s="439"/>
      <c r="G74" s="440">
        <f>C72</f>
        <v>0</v>
      </c>
      <c r="H74" s="1309"/>
      <c r="I74" s="1316"/>
      <c r="J74" s="1317"/>
      <c r="K74" s="1317"/>
      <c r="L74" s="1318"/>
      <c r="M74" s="1325"/>
      <c r="N74" s="1326"/>
      <c r="O74" s="1327"/>
      <c r="P74" s="276" t="s">
        <v>836</v>
      </c>
      <c r="Q74" s="211"/>
      <c r="R74" s="211"/>
      <c r="S74" s="459"/>
      <c r="T74" s="460"/>
      <c r="U74" s="444" t="str">
        <f>IF(U72="","",VLOOKUP(U72,'【標準様式１】シフト記号表（勤務時間帯）'!$D$6:$Z$47,23,FALSE))</f>
        <v/>
      </c>
      <c r="V74" s="445" t="str">
        <f>IF(V72="","",VLOOKUP(V72,'【標準様式１】シフト記号表（勤務時間帯）'!$D$6:$Z$47,23,FALSE))</f>
        <v/>
      </c>
      <c r="W74" s="445" t="str">
        <f>IF(W72="","",VLOOKUP(W72,'【標準様式１】シフト記号表（勤務時間帯）'!$D$6:$Z$47,23,FALSE))</f>
        <v/>
      </c>
      <c r="X74" s="445" t="str">
        <f>IF(X72="","",VLOOKUP(X72,'【標準様式１】シフト記号表（勤務時間帯）'!$D$6:$Z$47,23,FALSE))</f>
        <v/>
      </c>
      <c r="Y74" s="445" t="str">
        <f>IF(Y72="","",VLOOKUP(Y72,'【標準様式１】シフト記号表（勤務時間帯）'!$D$6:$Z$47,23,FALSE))</f>
        <v/>
      </c>
      <c r="Z74" s="445" t="str">
        <f>IF(Z72="","",VLOOKUP(Z72,'【標準様式１】シフト記号表（勤務時間帯）'!$D$6:$Z$47,23,FALSE))</f>
        <v/>
      </c>
      <c r="AA74" s="446" t="str">
        <f>IF(AA72="","",VLOOKUP(AA72,'【標準様式１】シフト記号表（勤務時間帯）'!$D$6:$Z$47,23,FALSE))</f>
        <v/>
      </c>
      <c r="AB74" s="444" t="str">
        <f>IF(AB72="","",VLOOKUP(AB72,'【標準様式１】シフト記号表（勤務時間帯）'!$D$6:$Z$47,23,FALSE))</f>
        <v/>
      </c>
      <c r="AC74" s="445" t="str">
        <f>IF(AC72="","",VLOOKUP(AC72,'【標準様式１】シフト記号表（勤務時間帯）'!$D$6:$Z$47,23,FALSE))</f>
        <v/>
      </c>
      <c r="AD74" s="445" t="str">
        <f>IF(AD72="","",VLOOKUP(AD72,'【標準様式１】シフト記号表（勤務時間帯）'!$D$6:$Z$47,23,FALSE))</f>
        <v/>
      </c>
      <c r="AE74" s="445" t="str">
        <f>IF(AE72="","",VLOOKUP(AE72,'【標準様式１】シフト記号表（勤務時間帯）'!$D$6:$Z$47,23,FALSE))</f>
        <v/>
      </c>
      <c r="AF74" s="445" t="str">
        <f>IF(AF72="","",VLOOKUP(AF72,'【標準様式１】シフト記号表（勤務時間帯）'!$D$6:$Z$47,23,FALSE))</f>
        <v/>
      </c>
      <c r="AG74" s="445" t="str">
        <f>IF(AG72="","",VLOOKUP(AG72,'【標準様式１】シフト記号表（勤務時間帯）'!$D$6:$Z$47,23,FALSE))</f>
        <v/>
      </c>
      <c r="AH74" s="446" t="str">
        <f>IF(AH72="","",VLOOKUP(AH72,'【標準様式１】シフト記号表（勤務時間帯）'!$D$6:$Z$47,23,FALSE))</f>
        <v/>
      </c>
      <c r="AI74" s="444" t="str">
        <f>IF(AI72="","",VLOOKUP(AI72,'【標準様式１】シフト記号表（勤務時間帯）'!$D$6:$Z$47,23,FALSE))</f>
        <v/>
      </c>
      <c r="AJ74" s="445" t="str">
        <f>IF(AJ72="","",VLOOKUP(AJ72,'【標準様式１】シフト記号表（勤務時間帯）'!$D$6:$Z$47,23,FALSE))</f>
        <v/>
      </c>
      <c r="AK74" s="445" t="str">
        <f>IF(AK72="","",VLOOKUP(AK72,'【標準様式１】シフト記号表（勤務時間帯）'!$D$6:$Z$47,23,FALSE))</f>
        <v/>
      </c>
      <c r="AL74" s="445" t="str">
        <f>IF(AL72="","",VLOOKUP(AL72,'【標準様式１】シフト記号表（勤務時間帯）'!$D$6:$Z$47,23,FALSE))</f>
        <v/>
      </c>
      <c r="AM74" s="445" t="str">
        <f>IF(AM72="","",VLOOKUP(AM72,'【標準様式１】シフト記号表（勤務時間帯）'!$D$6:$Z$47,23,FALSE))</f>
        <v/>
      </c>
      <c r="AN74" s="445" t="str">
        <f>IF(AN72="","",VLOOKUP(AN72,'【標準様式１】シフト記号表（勤務時間帯）'!$D$6:$Z$47,23,FALSE))</f>
        <v/>
      </c>
      <c r="AO74" s="446" t="str">
        <f>IF(AO72="","",VLOOKUP(AO72,'【標準様式１】シフト記号表（勤務時間帯）'!$D$6:$Z$47,23,FALSE))</f>
        <v/>
      </c>
      <c r="AP74" s="444" t="str">
        <f>IF(AP72="","",VLOOKUP(AP72,'【標準様式１】シフト記号表（勤務時間帯）'!$D$6:$Z$47,23,FALSE))</f>
        <v/>
      </c>
      <c r="AQ74" s="445" t="str">
        <f>IF(AQ72="","",VLOOKUP(AQ72,'【標準様式１】シフト記号表（勤務時間帯）'!$D$6:$Z$47,23,FALSE))</f>
        <v/>
      </c>
      <c r="AR74" s="445" t="str">
        <f>IF(AR72="","",VLOOKUP(AR72,'【標準様式１】シフト記号表（勤務時間帯）'!$D$6:$Z$47,23,FALSE))</f>
        <v/>
      </c>
      <c r="AS74" s="445" t="str">
        <f>IF(AS72="","",VLOOKUP(AS72,'【標準様式１】シフト記号表（勤務時間帯）'!$D$6:$Z$47,23,FALSE))</f>
        <v/>
      </c>
      <c r="AT74" s="445" t="str">
        <f>IF(AT72="","",VLOOKUP(AT72,'【標準様式１】シフト記号表（勤務時間帯）'!$D$6:$Z$47,23,FALSE))</f>
        <v/>
      </c>
      <c r="AU74" s="445" t="str">
        <f>IF(AU72="","",VLOOKUP(AU72,'【標準様式１】シフト記号表（勤務時間帯）'!$D$6:$Z$47,23,FALSE))</f>
        <v/>
      </c>
      <c r="AV74" s="446" t="str">
        <f>IF(AV72="","",VLOOKUP(AV72,'【標準様式１】シフト記号表（勤務時間帯）'!$D$6:$Z$47,23,FALSE))</f>
        <v/>
      </c>
      <c r="AW74" s="444" t="str">
        <f>IF(AW72="","",VLOOKUP(AW72,'【標準様式１】シフト記号表（勤務時間帯）'!$D$6:$Z$47,23,FALSE))</f>
        <v/>
      </c>
      <c r="AX74" s="445" t="str">
        <f>IF(AX72="","",VLOOKUP(AX72,'【標準様式１】シフト記号表（勤務時間帯）'!$D$6:$Z$47,23,FALSE))</f>
        <v/>
      </c>
      <c r="AY74" s="445" t="str">
        <f>IF(AY72="","",VLOOKUP(AY72,'【標準様式１】シフト記号表（勤務時間帯）'!$D$6:$Z$47,23,FALSE))</f>
        <v/>
      </c>
      <c r="AZ74" s="1355">
        <f>IF($BC$3="４週",SUM(U74:AV74),IF($BC$3="暦月",SUM(U74:AY74),""))</f>
        <v>0</v>
      </c>
      <c r="BA74" s="1356"/>
      <c r="BB74" s="1357">
        <f>IF($BC$3="４週",AZ74/4,IF($BC$3="暦月",(AZ74/($BC$8/7)),""))</f>
        <v>0</v>
      </c>
      <c r="BC74" s="1356"/>
      <c r="BD74" s="1349"/>
      <c r="BE74" s="1350"/>
      <c r="BF74" s="1350"/>
      <c r="BG74" s="1350"/>
      <c r="BH74" s="1351"/>
    </row>
    <row r="75" spans="2:60" ht="20.25" customHeight="1" x14ac:dyDescent="0.4">
      <c r="B75" s="447"/>
      <c r="C75" s="1298"/>
      <c r="D75" s="1299"/>
      <c r="E75" s="1300"/>
      <c r="F75" s="448"/>
      <c r="G75" s="449"/>
      <c r="H75" s="1307"/>
      <c r="I75" s="1310"/>
      <c r="J75" s="1311"/>
      <c r="K75" s="1311"/>
      <c r="L75" s="1312"/>
      <c r="M75" s="1319"/>
      <c r="N75" s="1320"/>
      <c r="O75" s="1321"/>
      <c r="P75" s="466" t="s">
        <v>833</v>
      </c>
      <c r="Q75" s="467"/>
      <c r="R75" s="467"/>
      <c r="S75" s="468"/>
      <c r="T75" s="469"/>
      <c r="U75" s="452"/>
      <c r="V75" s="453"/>
      <c r="W75" s="453"/>
      <c r="X75" s="453"/>
      <c r="Y75" s="453"/>
      <c r="Z75" s="453"/>
      <c r="AA75" s="454"/>
      <c r="AB75" s="452"/>
      <c r="AC75" s="453"/>
      <c r="AD75" s="453"/>
      <c r="AE75" s="453"/>
      <c r="AF75" s="453"/>
      <c r="AG75" s="453"/>
      <c r="AH75" s="454"/>
      <c r="AI75" s="452"/>
      <c r="AJ75" s="453"/>
      <c r="AK75" s="453"/>
      <c r="AL75" s="453"/>
      <c r="AM75" s="453"/>
      <c r="AN75" s="453"/>
      <c r="AO75" s="454"/>
      <c r="AP75" s="452"/>
      <c r="AQ75" s="453"/>
      <c r="AR75" s="453"/>
      <c r="AS75" s="453"/>
      <c r="AT75" s="453"/>
      <c r="AU75" s="453"/>
      <c r="AV75" s="454"/>
      <c r="AW75" s="452"/>
      <c r="AX75" s="453"/>
      <c r="AY75" s="453"/>
      <c r="AZ75" s="1328"/>
      <c r="BA75" s="1329"/>
      <c r="BB75" s="1342"/>
      <c r="BC75" s="1329"/>
      <c r="BD75" s="1343"/>
      <c r="BE75" s="1344"/>
      <c r="BF75" s="1344"/>
      <c r="BG75" s="1344"/>
      <c r="BH75" s="1345"/>
    </row>
    <row r="76" spans="2:60" ht="20.25" customHeight="1" x14ac:dyDescent="0.4">
      <c r="B76" s="428">
        <f>B73+1</f>
        <v>19</v>
      </c>
      <c r="C76" s="1301"/>
      <c r="D76" s="1302"/>
      <c r="E76" s="1303"/>
      <c r="F76" s="429">
        <f>C75</f>
        <v>0</v>
      </c>
      <c r="G76" s="430"/>
      <c r="H76" s="1308"/>
      <c r="I76" s="1313"/>
      <c r="J76" s="1314"/>
      <c r="K76" s="1314"/>
      <c r="L76" s="1315"/>
      <c r="M76" s="1322"/>
      <c r="N76" s="1323"/>
      <c r="O76" s="1324"/>
      <c r="P76" s="431" t="s">
        <v>835</v>
      </c>
      <c r="Q76" s="432"/>
      <c r="R76" s="432"/>
      <c r="S76" s="433"/>
      <c r="T76" s="434"/>
      <c r="U76" s="435" t="str">
        <f>IF(U75="","",VLOOKUP(U75,'【標準様式１】シフト記号表（勤務時間帯）'!$D$6:$X$47,21,FALSE))</f>
        <v/>
      </c>
      <c r="V76" s="436" t="str">
        <f>IF(V75="","",VLOOKUP(V75,'【標準様式１】シフト記号表（勤務時間帯）'!$D$6:$X$47,21,FALSE))</f>
        <v/>
      </c>
      <c r="W76" s="436" t="str">
        <f>IF(W75="","",VLOOKUP(W75,'【標準様式１】シフト記号表（勤務時間帯）'!$D$6:$X$47,21,FALSE))</f>
        <v/>
      </c>
      <c r="X76" s="436" t="str">
        <f>IF(X75="","",VLOOKUP(X75,'【標準様式１】シフト記号表（勤務時間帯）'!$D$6:$X$47,21,FALSE))</f>
        <v/>
      </c>
      <c r="Y76" s="436" t="str">
        <f>IF(Y75="","",VLOOKUP(Y75,'【標準様式１】シフト記号表（勤務時間帯）'!$D$6:$X$47,21,FALSE))</f>
        <v/>
      </c>
      <c r="Z76" s="436" t="str">
        <f>IF(Z75="","",VLOOKUP(Z75,'【標準様式１】シフト記号表（勤務時間帯）'!$D$6:$X$47,21,FALSE))</f>
        <v/>
      </c>
      <c r="AA76" s="437" t="str">
        <f>IF(AA75="","",VLOOKUP(AA75,'【標準様式１】シフト記号表（勤務時間帯）'!$D$6:$X$47,21,FALSE))</f>
        <v/>
      </c>
      <c r="AB76" s="435" t="str">
        <f>IF(AB75="","",VLOOKUP(AB75,'【標準様式１】シフト記号表（勤務時間帯）'!$D$6:$X$47,21,FALSE))</f>
        <v/>
      </c>
      <c r="AC76" s="436" t="str">
        <f>IF(AC75="","",VLOOKUP(AC75,'【標準様式１】シフト記号表（勤務時間帯）'!$D$6:$X$47,21,FALSE))</f>
        <v/>
      </c>
      <c r="AD76" s="436" t="str">
        <f>IF(AD75="","",VLOOKUP(AD75,'【標準様式１】シフト記号表（勤務時間帯）'!$D$6:$X$47,21,FALSE))</f>
        <v/>
      </c>
      <c r="AE76" s="436" t="str">
        <f>IF(AE75="","",VLOOKUP(AE75,'【標準様式１】シフト記号表（勤務時間帯）'!$D$6:$X$47,21,FALSE))</f>
        <v/>
      </c>
      <c r="AF76" s="436" t="str">
        <f>IF(AF75="","",VLOOKUP(AF75,'【標準様式１】シフト記号表（勤務時間帯）'!$D$6:$X$47,21,FALSE))</f>
        <v/>
      </c>
      <c r="AG76" s="436" t="str">
        <f>IF(AG75="","",VLOOKUP(AG75,'【標準様式１】シフト記号表（勤務時間帯）'!$D$6:$X$47,21,FALSE))</f>
        <v/>
      </c>
      <c r="AH76" s="437" t="str">
        <f>IF(AH75="","",VLOOKUP(AH75,'【標準様式１】シフト記号表（勤務時間帯）'!$D$6:$X$47,21,FALSE))</f>
        <v/>
      </c>
      <c r="AI76" s="435" t="str">
        <f>IF(AI75="","",VLOOKUP(AI75,'【標準様式１】シフト記号表（勤務時間帯）'!$D$6:$X$47,21,FALSE))</f>
        <v/>
      </c>
      <c r="AJ76" s="436" t="str">
        <f>IF(AJ75="","",VLOOKUP(AJ75,'【標準様式１】シフト記号表（勤務時間帯）'!$D$6:$X$47,21,FALSE))</f>
        <v/>
      </c>
      <c r="AK76" s="436" t="str">
        <f>IF(AK75="","",VLOOKUP(AK75,'【標準様式１】シフト記号表（勤務時間帯）'!$D$6:$X$47,21,FALSE))</f>
        <v/>
      </c>
      <c r="AL76" s="436" t="str">
        <f>IF(AL75="","",VLOOKUP(AL75,'【標準様式１】シフト記号表（勤務時間帯）'!$D$6:$X$47,21,FALSE))</f>
        <v/>
      </c>
      <c r="AM76" s="436" t="str">
        <f>IF(AM75="","",VLOOKUP(AM75,'【標準様式１】シフト記号表（勤務時間帯）'!$D$6:$X$47,21,FALSE))</f>
        <v/>
      </c>
      <c r="AN76" s="436" t="str">
        <f>IF(AN75="","",VLOOKUP(AN75,'【標準様式１】シフト記号表（勤務時間帯）'!$D$6:$X$47,21,FALSE))</f>
        <v/>
      </c>
      <c r="AO76" s="437" t="str">
        <f>IF(AO75="","",VLOOKUP(AO75,'【標準様式１】シフト記号表（勤務時間帯）'!$D$6:$X$47,21,FALSE))</f>
        <v/>
      </c>
      <c r="AP76" s="435" t="str">
        <f>IF(AP75="","",VLOOKUP(AP75,'【標準様式１】シフト記号表（勤務時間帯）'!$D$6:$X$47,21,FALSE))</f>
        <v/>
      </c>
      <c r="AQ76" s="436" t="str">
        <f>IF(AQ75="","",VLOOKUP(AQ75,'【標準様式１】シフト記号表（勤務時間帯）'!$D$6:$X$47,21,FALSE))</f>
        <v/>
      </c>
      <c r="AR76" s="436" t="str">
        <f>IF(AR75="","",VLOOKUP(AR75,'【標準様式１】シフト記号表（勤務時間帯）'!$D$6:$X$47,21,FALSE))</f>
        <v/>
      </c>
      <c r="AS76" s="436" t="str">
        <f>IF(AS75="","",VLOOKUP(AS75,'【標準様式１】シフト記号表（勤務時間帯）'!$D$6:$X$47,21,FALSE))</f>
        <v/>
      </c>
      <c r="AT76" s="436" t="str">
        <f>IF(AT75="","",VLOOKUP(AT75,'【標準様式１】シフト記号表（勤務時間帯）'!$D$6:$X$47,21,FALSE))</f>
        <v/>
      </c>
      <c r="AU76" s="436" t="str">
        <f>IF(AU75="","",VLOOKUP(AU75,'【標準様式１】シフト記号表（勤務時間帯）'!$D$6:$X$47,21,FALSE))</f>
        <v/>
      </c>
      <c r="AV76" s="437" t="str">
        <f>IF(AV75="","",VLOOKUP(AV75,'【標準様式１】シフト記号表（勤務時間帯）'!$D$6:$X$47,21,FALSE))</f>
        <v/>
      </c>
      <c r="AW76" s="435" t="str">
        <f>IF(AW75="","",VLOOKUP(AW75,'【標準様式１】シフト記号表（勤務時間帯）'!$D$6:$X$47,21,FALSE))</f>
        <v/>
      </c>
      <c r="AX76" s="436" t="str">
        <f>IF(AX75="","",VLOOKUP(AX75,'【標準様式１】シフト記号表（勤務時間帯）'!$D$6:$X$47,21,FALSE))</f>
        <v/>
      </c>
      <c r="AY76" s="436" t="str">
        <f>IF(AY75="","",VLOOKUP(AY75,'【標準様式１】シフト記号表（勤務時間帯）'!$D$6:$X$47,21,FALSE))</f>
        <v/>
      </c>
      <c r="AZ76" s="1352">
        <f>IF($BC$3="４週",SUM(U76:AV76),IF($BC$3="暦月",SUM(U76:AY76),""))</f>
        <v>0</v>
      </c>
      <c r="BA76" s="1353"/>
      <c r="BB76" s="1354">
        <f>IF($BC$3="４週",AZ76/4,IF($BC$3="暦月",(AZ76/($BC$8/7)),""))</f>
        <v>0</v>
      </c>
      <c r="BC76" s="1353"/>
      <c r="BD76" s="1346"/>
      <c r="BE76" s="1347"/>
      <c r="BF76" s="1347"/>
      <c r="BG76" s="1347"/>
      <c r="BH76" s="1348"/>
    </row>
    <row r="77" spans="2:60" ht="20.25" customHeight="1" x14ac:dyDescent="0.4">
      <c r="B77" s="438"/>
      <c r="C77" s="1304"/>
      <c r="D77" s="1305"/>
      <c r="E77" s="1306"/>
      <c r="F77" s="439"/>
      <c r="G77" s="440">
        <f>C75</f>
        <v>0</v>
      </c>
      <c r="H77" s="1309"/>
      <c r="I77" s="1316"/>
      <c r="J77" s="1317"/>
      <c r="K77" s="1317"/>
      <c r="L77" s="1318"/>
      <c r="M77" s="1325"/>
      <c r="N77" s="1326"/>
      <c r="O77" s="1327"/>
      <c r="P77" s="276" t="s">
        <v>836</v>
      </c>
      <c r="Q77" s="211"/>
      <c r="R77" s="211"/>
      <c r="S77" s="459"/>
      <c r="T77" s="460"/>
      <c r="U77" s="444" t="str">
        <f>IF(U75="","",VLOOKUP(U75,'【標準様式１】シフト記号表（勤務時間帯）'!$D$6:$Z$47,23,FALSE))</f>
        <v/>
      </c>
      <c r="V77" s="445" t="str">
        <f>IF(V75="","",VLOOKUP(V75,'【標準様式１】シフト記号表（勤務時間帯）'!$D$6:$Z$47,23,FALSE))</f>
        <v/>
      </c>
      <c r="W77" s="445" t="str">
        <f>IF(W75="","",VLOOKUP(W75,'【標準様式１】シフト記号表（勤務時間帯）'!$D$6:$Z$47,23,FALSE))</f>
        <v/>
      </c>
      <c r="X77" s="445" t="str">
        <f>IF(X75="","",VLOOKUP(X75,'【標準様式１】シフト記号表（勤務時間帯）'!$D$6:$Z$47,23,FALSE))</f>
        <v/>
      </c>
      <c r="Y77" s="445" t="str">
        <f>IF(Y75="","",VLOOKUP(Y75,'【標準様式１】シフト記号表（勤務時間帯）'!$D$6:$Z$47,23,FALSE))</f>
        <v/>
      </c>
      <c r="Z77" s="445" t="str">
        <f>IF(Z75="","",VLOOKUP(Z75,'【標準様式１】シフト記号表（勤務時間帯）'!$D$6:$Z$47,23,FALSE))</f>
        <v/>
      </c>
      <c r="AA77" s="446" t="str">
        <f>IF(AA75="","",VLOOKUP(AA75,'【標準様式１】シフト記号表（勤務時間帯）'!$D$6:$Z$47,23,FALSE))</f>
        <v/>
      </c>
      <c r="AB77" s="444" t="str">
        <f>IF(AB75="","",VLOOKUP(AB75,'【標準様式１】シフト記号表（勤務時間帯）'!$D$6:$Z$47,23,FALSE))</f>
        <v/>
      </c>
      <c r="AC77" s="445" t="str">
        <f>IF(AC75="","",VLOOKUP(AC75,'【標準様式１】シフト記号表（勤務時間帯）'!$D$6:$Z$47,23,FALSE))</f>
        <v/>
      </c>
      <c r="AD77" s="445" t="str">
        <f>IF(AD75="","",VLOOKUP(AD75,'【標準様式１】シフト記号表（勤務時間帯）'!$D$6:$Z$47,23,FALSE))</f>
        <v/>
      </c>
      <c r="AE77" s="445" t="str">
        <f>IF(AE75="","",VLOOKUP(AE75,'【標準様式１】シフト記号表（勤務時間帯）'!$D$6:$Z$47,23,FALSE))</f>
        <v/>
      </c>
      <c r="AF77" s="445" t="str">
        <f>IF(AF75="","",VLOOKUP(AF75,'【標準様式１】シフト記号表（勤務時間帯）'!$D$6:$Z$47,23,FALSE))</f>
        <v/>
      </c>
      <c r="AG77" s="445" t="str">
        <f>IF(AG75="","",VLOOKUP(AG75,'【標準様式１】シフト記号表（勤務時間帯）'!$D$6:$Z$47,23,FALSE))</f>
        <v/>
      </c>
      <c r="AH77" s="446" t="str">
        <f>IF(AH75="","",VLOOKUP(AH75,'【標準様式１】シフト記号表（勤務時間帯）'!$D$6:$Z$47,23,FALSE))</f>
        <v/>
      </c>
      <c r="AI77" s="444" t="str">
        <f>IF(AI75="","",VLOOKUP(AI75,'【標準様式１】シフト記号表（勤務時間帯）'!$D$6:$Z$47,23,FALSE))</f>
        <v/>
      </c>
      <c r="AJ77" s="445" t="str">
        <f>IF(AJ75="","",VLOOKUP(AJ75,'【標準様式１】シフト記号表（勤務時間帯）'!$D$6:$Z$47,23,FALSE))</f>
        <v/>
      </c>
      <c r="AK77" s="445" t="str">
        <f>IF(AK75="","",VLOOKUP(AK75,'【標準様式１】シフト記号表（勤務時間帯）'!$D$6:$Z$47,23,FALSE))</f>
        <v/>
      </c>
      <c r="AL77" s="445" t="str">
        <f>IF(AL75="","",VLOOKUP(AL75,'【標準様式１】シフト記号表（勤務時間帯）'!$D$6:$Z$47,23,FALSE))</f>
        <v/>
      </c>
      <c r="AM77" s="445" t="str">
        <f>IF(AM75="","",VLOOKUP(AM75,'【標準様式１】シフト記号表（勤務時間帯）'!$D$6:$Z$47,23,FALSE))</f>
        <v/>
      </c>
      <c r="AN77" s="445" t="str">
        <f>IF(AN75="","",VLOOKUP(AN75,'【標準様式１】シフト記号表（勤務時間帯）'!$D$6:$Z$47,23,FALSE))</f>
        <v/>
      </c>
      <c r="AO77" s="446" t="str">
        <f>IF(AO75="","",VLOOKUP(AO75,'【標準様式１】シフト記号表（勤務時間帯）'!$D$6:$Z$47,23,FALSE))</f>
        <v/>
      </c>
      <c r="AP77" s="444" t="str">
        <f>IF(AP75="","",VLOOKUP(AP75,'【標準様式１】シフト記号表（勤務時間帯）'!$D$6:$Z$47,23,FALSE))</f>
        <v/>
      </c>
      <c r="AQ77" s="445" t="str">
        <f>IF(AQ75="","",VLOOKUP(AQ75,'【標準様式１】シフト記号表（勤務時間帯）'!$D$6:$Z$47,23,FALSE))</f>
        <v/>
      </c>
      <c r="AR77" s="445" t="str">
        <f>IF(AR75="","",VLOOKUP(AR75,'【標準様式１】シフト記号表（勤務時間帯）'!$D$6:$Z$47,23,FALSE))</f>
        <v/>
      </c>
      <c r="AS77" s="445" t="str">
        <f>IF(AS75="","",VLOOKUP(AS75,'【標準様式１】シフト記号表（勤務時間帯）'!$D$6:$Z$47,23,FALSE))</f>
        <v/>
      </c>
      <c r="AT77" s="445" t="str">
        <f>IF(AT75="","",VLOOKUP(AT75,'【標準様式１】シフト記号表（勤務時間帯）'!$D$6:$Z$47,23,FALSE))</f>
        <v/>
      </c>
      <c r="AU77" s="445" t="str">
        <f>IF(AU75="","",VLOOKUP(AU75,'【標準様式１】シフト記号表（勤務時間帯）'!$D$6:$Z$47,23,FALSE))</f>
        <v/>
      </c>
      <c r="AV77" s="446" t="str">
        <f>IF(AV75="","",VLOOKUP(AV75,'【標準様式１】シフト記号表（勤務時間帯）'!$D$6:$Z$47,23,FALSE))</f>
        <v/>
      </c>
      <c r="AW77" s="444" t="str">
        <f>IF(AW75="","",VLOOKUP(AW75,'【標準様式１】シフト記号表（勤務時間帯）'!$D$6:$Z$47,23,FALSE))</f>
        <v/>
      </c>
      <c r="AX77" s="445" t="str">
        <f>IF(AX75="","",VLOOKUP(AX75,'【標準様式１】シフト記号表（勤務時間帯）'!$D$6:$Z$47,23,FALSE))</f>
        <v/>
      </c>
      <c r="AY77" s="445" t="str">
        <f>IF(AY75="","",VLOOKUP(AY75,'【標準様式１】シフト記号表（勤務時間帯）'!$D$6:$Z$47,23,FALSE))</f>
        <v/>
      </c>
      <c r="AZ77" s="1355">
        <f>IF($BC$3="４週",SUM(U77:AV77),IF($BC$3="暦月",SUM(U77:AY77),""))</f>
        <v>0</v>
      </c>
      <c r="BA77" s="1356"/>
      <c r="BB77" s="1357">
        <f>IF($BC$3="４週",AZ77/4,IF($BC$3="暦月",(AZ77/($BC$8/7)),""))</f>
        <v>0</v>
      </c>
      <c r="BC77" s="1356"/>
      <c r="BD77" s="1349"/>
      <c r="BE77" s="1350"/>
      <c r="BF77" s="1350"/>
      <c r="BG77" s="1350"/>
      <c r="BH77" s="1351"/>
    </row>
    <row r="78" spans="2:60" ht="20.25" customHeight="1" x14ac:dyDescent="0.4">
      <c r="B78" s="447"/>
      <c r="C78" s="1298"/>
      <c r="D78" s="1299"/>
      <c r="E78" s="1300"/>
      <c r="F78" s="448"/>
      <c r="G78" s="449"/>
      <c r="H78" s="1307"/>
      <c r="I78" s="1310"/>
      <c r="J78" s="1311"/>
      <c r="K78" s="1311"/>
      <c r="L78" s="1312"/>
      <c r="M78" s="1319"/>
      <c r="N78" s="1320"/>
      <c r="O78" s="1321"/>
      <c r="P78" s="466" t="s">
        <v>833</v>
      </c>
      <c r="Q78" s="467"/>
      <c r="R78" s="467"/>
      <c r="S78" s="468"/>
      <c r="T78" s="469"/>
      <c r="U78" s="452"/>
      <c r="V78" s="453"/>
      <c r="W78" s="453"/>
      <c r="X78" s="453"/>
      <c r="Y78" s="453"/>
      <c r="Z78" s="453"/>
      <c r="AA78" s="454"/>
      <c r="AB78" s="452"/>
      <c r="AC78" s="453"/>
      <c r="AD78" s="453"/>
      <c r="AE78" s="453"/>
      <c r="AF78" s="453"/>
      <c r="AG78" s="453"/>
      <c r="AH78" s="454"/>
      <c r="AI78" s="452"/>
      <c r="AJ78" s="453"/>
      <c r="AK78" s="453"/>
      <c r="AL78" s="453"/>
      <c r="AM78" s="453"/>
      <c r="AN78" s="453"/>
      <c r="AO78" s="454"/>
      <c r="AP78" s="452"/>
      <c r="AQ78" s="453"/>
      <c r="AR78" s="453"/>
      <c r="AS78" s="453"/>
      <c r="AT78" s="453"/>
      <c r="AU78" s="453"/>
      <c r="AV78" s="454"/>
      <c r="AW78" s="452"/>
      <c r="AX78" s="453"/>
      <c r="AY78" s="453"/>
      <c r="AZ78" s="1328"/>
      <c r="BA78" s="1329"/>
      <c r="BB78" s="1342"/>
      <c r="BC78" s="1329"/>
      <c r="BD78" s="1343"/>
      <c r="BE78" s="1344"/>
      <c r="BF78" s="1344"/>
      <c r="BG78" s="1344"/>
      <c r="BH78" s="1345"/>
    </row>
    <row r="79" spans="2:60" ht="20.25" customHeight="1" x14ac:dyDescent="0.4">
      <c r="B79" s="428">
        <f>B76+1</f>
        <v>20</v>
      </c>
      <c r="C79" s="1301"/>
      <c r="D79" s="1302"/>
      <c r="E79" s="1303"/>
      <c r="F79" s="429">
        <f>C78</f>
        <v>0</v>
      </c>
      <c r="G79" s="430"/>
      <c r="H79" s="1308"/>
      <c r="I79" s="1313"/>
      <c r="J79" s="1314"/>
      <c r="K79" s="1314"/>
      <c r="L79" s="1315"/>
      <c r="M79" s="1322"/>
      <c r="N79" s="1323"/>
      <c r="O79" s="1324"/>
      <c r="P79" s="431" t="s">
        <v>835</v>
      </c>
      <c r="Q79" s="432"/>
      <c r="R79" s="432"/>
      <c r="S79" s="433"/>
      <c r="T79" s="434"/>
      <c r="U79" s="435" t="str">
        <f>IF(U78="","",VLOOKUP(U78,'【標準様式１】シフト記号表（勤務時間帯）'!$D$6:$X$47,21,FALSE))</f>
        <v/>
      </c>
      <c r="V79" s="436" t="str">
        <f>IF(V78="","",VLOOKUP(V78,'【標準様式１】シフト記号表（勤務時間帯）'!$D$6:$X$47,21,FALSE))</f>
        <v/>
      </c>
      <c r="W79" s="436" t="str">
        <f>IF(W78="","",VLOOKUP(W78,'【標準様式１】シフト記号表（勤務時間帯）'!$D$6:$X$47,21,FALSE))</f>
        <v/>
      </c>
      <c r="X79" s="436" t="str">
        <f>IF(X78="","",VLOOKUP(X78,'【標準様式１】シフト記号表（勤務時間帯）'!$D$6:$X$47,21,FALSE))</f>
        <v/>
      </c>
      <c r="Y79" s="436" t="str">
        <f>IF(Y78="","",VLOOKUP(Y78,'【標準様式１】シフト記号表（勤務時間帯）'!$D$6:$X$47,21,FALSE))</f>
        <v/>
      </c>
      <c r="Z79" s="436" t="str">
        <f>IF(Z78="","",VLOOKUP(Z78,'【標準様式１】シフト記号表（勤務時間帯）'!$D$6:$X$47,21,FALSE))</f>
        <v/>
      </c>
      <c r="AA79" s="437" t="str">
        <f>IF(AA78="","",VLOOKUP(AA78,'【標準様式１】シフト記号表（勤務時間帯）'!$D$6:$X$47,21,FALSE))</f>
        <v/>
      </c>
      <c r="AB79" s="435" t="str">
        <f>IF(AB78="","",VLOOKUP(AB78,'【標準様式１】シフト記号表（勤務時間帯）'!$D$6:$X$47,21,FALSE))</f>
        <v/>
      </c>
      <c r="AC79" s="436" t="str">
        <f>IF(AC78="","",VLOOKUP(AC78,'【標準様式１】シフト記号表（勤務時間帯）'!$D$6:$X$47,21,FALSE))</f>
        <v/>
      </c>
      <c r="AD79" s="436" t="str">
        <f>IF(AD78="","",VLOOKUP(AD78,'【標準様式１】シフト記号表（勤務時間帯）'!$D$6:$X$47,21,FALSE))</f>
        <v/>
      </c>
      <c r="AE79" s="436" t="str">
        <f>IF(AE78="","",VLOOKUP(AE78,'【標準様式１】シフト記号表（勤務時間帯）'!$D$6:$X$47,21,FALSE))</f>
        <v/>
      </c>
      <c r="AF79" s="436" t="str">
        <f>IF(AF78="","",VLOOKUP(AF78,'【標準様式１】シフト記号表（勤務時間帯）'!$D$6:$X$47,21,FALSE))</f>
        <v/>
      </c>
      <c r="AG79" s="436" t="str">
        <f>IF(AG78="","",VLOOKUP(AG78,'【標準様式１】シフト記号表（勤務時間帯）'!$D$6:$X$47,21,FALSE))</f>
        <v/>
      </c>
      <c r="AH79" s="437" t="str">
        <f>IF(AH78="","",VLOOKUP(AH78,'【標準様式１】シフト記号表（勤務時間帯）'!$D$6:$X$47,21,FALSE))</f>
        <v/>
      </c>
      <c r="AI79" s="435" t="str">
        <f>IF(AI78="","",VLOOKUP(AI78,'【標準様式１】シフト記号表（勤務時間帯）'!$D$6:$X$47,21,FALSE))</f>
        <v/>
      </c>
      <c r="AJ79" s="436" t="str">
        <f>IF(AJ78="","",VLOOKUP(AJ78,'【標準様式１】シフト記号表（勤務時間帯）'!$D$6:$X$47,21,FALSE))</f>
        <v/>
      </c>
      <c r="AK79" s="436" t="str">
        <f>IF(AK78="","",VLOOKUP(AK78,'【標準様式１】シフト記号表（勤務時間帯）'!$D$6:$X$47,21,FALSE))</f>
        <v/>
      </c>
      <c r="AL79" s="436" t="str">
        <f>IF(AL78="","",VLOOKUP(AL78,'【標準様式１】シフト記号表（勤務時間帯）'!$D$6:$X$47,21,FALSE))</f>
        <v/>
      </c>
      <c r="AM79" s="436" t="str">
        <f>IF(AM78="","",VLOOKUP(AM78,'【標準様式１】シフト記号表（勤務時間帯）'!$D$6:$X$47,21,FALSE))</f>
        <v/>
      </c>
      <c r="AN79" s="436" t="str">
        <f>IF(AN78="","",VLOOKUP(AN78,'【標準様式１】シフト記号表（勤務時間帯）'!$D$6:$X$47,21,FALSE))</f>
        <v/>
      </c>
      <c r="AO79" s="437" t="str">
        <f>IF(AO78="","",VLOOKUP(AO78,'【標準様式１】シフト記号表（勤務時間帯）'!$D$6:$X$47,21,FALSE))</f>
        <v/>
      </c>
      <c r="AP79" s="435" t="str">
        <f>IF(AP78="","",VLOOKUP(AP78,'【標準様式１】シフト記号表（勤務時間帯）'!$D$6:$X$47,21,FALSE))</f>
        <v/>
      </c>
      <c r="AQ79" s="436" t="str">
        <f>IF(AQ78="","",VLOOKUP(AQ78,'【標準様式１】シフト記号表（勤務時間帯）'!$D$6:$X$47,21,FALSE))</f>
        <v/>
      </c>
      <c r="AR79" s="436" t="str">
        <f>IF(AR78="","",VLOOKUP(AR78,'【標準様式１】シフト記号表（勤務時間帯）'!$D$6:$X$47,21,FALSE))</f>
        <v/>
      </c>
      <c r="AS79" s="436" t="str">
        <f>IF(AS78="","",VLOOKUP(AS78,'【標準様式１】シフト記号表（勤務時間帯）'!$D$6:$X$47,21,FALSE))</f>
        <v/>
      </c>
      <c r="AT79" s="436" t="str">
        <f>IF(AT78="","",VLOOKUP(AT78,'【標準様式１】シフト記号表（勤務時間帯）'!$D$6:$X$47,21,FALSE))</f>
        <v/>
      </c>
      <c r="AU79" s="436" t="str">
        <f>IF(AU78="","",VLOOKUP(AU78,'【標準様式１】シフト記号表（勤務時間帯）'!$D$6:$X$47,21,FALSE))</f>
        <v/>
      </c>
      <c r="AV79" s="437" t="str">
        <f>IF(AV78="","",VLOOKUP(AV78,'【標準様式１】シフト記号表（勤務時間帯）'!$D$6:$X$47,21,FALSE))</f>
        <v/>
      </c>
      <c r="AW79" s="435" t="str">
        <f>IF(AW78="","",VLOOKUP(AW78,'【標準様式１】シフト記号表（勤務時間帯）'!$D$6:$X$47,21,FALSE))</f>
        <v/>
      </c>
      <c r="AX79" s="436" t="str">
        <f>IF(AX78="","",VLOOKUP(AX78,'【標準様式１】シフト記号表（勤務時間帯）'!$D$6:$X$47,21,FALSE))</f>
        <v/>
      </c>
      <c r="AY79" s="436" t="str">
        <f>IF(AY78="","",VLOOKUP(AY78,'【標準様式１】シフト記号表（勤務時間帯）'!$D$6:$X$47,21,FALSE))</f>
        <v/>
      </c>
      <c r="AZ79" s="1352">
        <f>IF($BC$3="４週",SUM(U79:AV79),IF($BC$3="暦月",SUM(U79:AY79),""))</f>
        <v>0</v>
      </c>
      <c r="BA79" s="1353"/>
      <c r="BB79" s="1354">
        <f>IF($BC$3="４週",AZ79/4,IF($BC$3="暦月",(AZ79/($BC$8/7)),""))</f>
        <v>0</v>
      </c>
      <c r="BC79" s="1353"/>
      <c r="BD79" s="1346"/>
      <c r="BE79" s="1347"/>
      <c r="BF79" s="1347"/>
      <c r="BG79" s="1347"/>
      <c r="BH79" s="1348"/>
    </row>
    <row r="80" spans="2:60" ht="20.25" customHeight="1" x14ac:dyDescent="0.4">
      <c r="B80" s="438"/>
      <c r="C80" s="1304"/>
      <c r="D80" s="1305"/>
      <c r="E80" s="1306"/>
      <c r="F80" s="439"/>
      <c r="G80" s="440">
        <f>C78</f>
        <v>0</v>
      </c>
      <c r="H80" s="1309"/>
      <c r="I80" s="1316"/>
      <c r="J80" s="1317"/>
      <c r="K80" s="1317"/>
      <c r="L80" s="1318"/>
      <c r="M80" s="1325"/>
      <c r="N80" s="1326"/>
      <c r="O80" s="1327"/>
      <c r="P80" s="276" t="s">
        <v>836</v>
      </c>
      <c r="Q80" s="211"/>
      <c r="R80" s="211"/>
      <c r="S80" s="459"/>
      <c r="T80" s="460"/>
      <c r="U80" s="444" t="str">
        <f>IF(U78="","",VLOOKUP(U78,'【標準様式１】シフト記号表（勤務時間帯）'!$D$6:$Z$47,23,FALSE))</f>
        <v/>
      </c>
      <c r="V80" s="445" t="str">
        <f>IF(V78="","",VLOOKUP(V78,'【標準様式１】シフト記号表（勤務時間帯）'!$D$6:$Z$47,23,FALSE))</f>
        <v/>
      </c>
      <c r="W80" s="445" t="str">
        <f>IF(W78="","",VLOOKUP(W78,'【標準様式１】シフト記号表（勤務時間帯）'!$D$6:$Z$47,23,FALSE))</f>
        <v/>
      </c>
      <c r="X80" s="445" t="str">
        <f>IF(X78="","",VLOOKUP(X78,'【標準様式１】シフト記号表（勤務時間帯）'!$D$6:$Z$47,23,FALSE))</f>
        <v/>
      </c>
      <c r="Y80" s="445" t="str">
        <f>IF(Y78="","",VLOOKUP(Y78,'【標準様式１】シフト記号表（勤務時間帯）'!$D$6:$Z$47,23,FALSE))</f>
        <v/>
      </c>
      <c r="Z80" s="445" t="str">
        <f>IF(Z78="","",VLOOKUP(Z78,'【標準様式１】シフト記号表（勤務時間帯）'!$D$6:$Z$47,23,FALSE))</f>
        <v/>
      </c>
      <c r="AA80" s="446" t="str">
        <f>IF(AA78="","",VLOOKUP(AA78,'【標準様式１】シフト記号表（勤務時間帯）'!$D$6:$Z$47,23,FALSE))</f>
        <v/>
      </c>
      <c r="AB80" s="444" t="str">
        <f>IF(AB78="","",VLOOKUP(AB78,'【標準様式１】シフト記号表（勤務時間帯）'!$D$6:$Z$47,23,FALSE))</f>
        <v/>
      </c>
      <c r="AC80" s="445" t="str">
        <f>IF(AC78="","",VLOOKUP(AC78,'【標準様式１】シフト記号表（勤務時間帯）'!$D$6:$Z$47,23,FALSE))</f>
        <v/>
      </c>
      <c r="AD80" s="445" t="str">
        <f>IF(AD78="","",VLOOKUP(AD78,'【標準様式１】シフト記号表（勤務時間帯）'!$D$6:$Z$47,23,FALSE))</f>
        <v/>
      </c>
      <c r="AE80" s="445" t="str">
        <f>IF(AE78="","",VLOOKUP(AE78,'【標準様式１】シフト記号表（勤務時間帯）'!$D$6:$Z$47,23,FALSE))</f>
        <v/>
      </c>
      <c r="AF80" s="445" t="str">
        <f>IF(AF78="","",VLOOKUP(AF78,'【標準様式１】シフト記号表（勤務時間帯）'!$D$6:$Z$47,23,FALSE))</f>
        <v/>
      </c>
      <c r="AG80" s="445" t="str">
        <f>IF(AG78="","",VLOOKUP(AG78,'【標準様式１】シフト記号表（勤務時間帯）'!$D$6:$Z$47,23,FALSE))</f>
        <v/>
      </c>
      <c r="AH80" s="446" t="str">
        <f>IF(AH78="","",VLOOKUP(AH78,'【標準様式１】シフト記号表（勤務時間帯）'!$D$6:$Z$47,23,FALSE))</f>
        <v/>
      </c>
      <c r="AI80" s="444" t="str">
        <f>IF(AI78="","",VLOOKUP(AI78,'【標準様式１】シフト記号表（勤務時間帯）'!$D$6:$Z$47,23,FALSE))</f>
        <v/>
      </c>
      <c r="AJ80" s="445" t="str">
        <f>IF(AJ78="","",VLOOKUP(AJ78,'【標準様式１】シフト記号表（勤務時間帯）'!$D$6:$Z$47,23,FALSE))</f>
        <v/>
      </c>
      <c r="AK80" s="445" t="str">
        <f>IF(AK78="","",VLOOKUP(AK78,'【標準様式１】シフト記号表（勤務時間帯）'!$D$6:$Z$47,23,FALSE))</f>
        <v/>
      </c>
      <c r="AL80" s="445" t="str">
        <f>IF(AL78="","",VLOOKUP(AL78,'【標準様式１】シフト記号表（勤務時間帯）'!$D$6:$Z$47,23,FALSE))</f>
        <v/>
      </c>
      <c r="AM80" s="445" t="str">
        <f>IF(AM78="","",VLOOKUP(AM78,'【標準様式１】シフト記号表（勤務時間帯）'!$D$6:$Z$47,23,FALSE))</f>
        <v/>
      </c>
      <c r="AN80" s="445" t="str">
        <f>IF(AN78="","",VLOOKUP(AN78,'【標準様式１】シフト記号表（勤務時間帯）'!$D$6:$Z$47,23,FALSE))</f>
        <v/>
      </c>
      <c r="AO80" s="446" t="str">
        <f>IF(AO78="","",VLOOKUP(AO78,'【標準様式１】シフト記号表（勤務時間帯）'!$D$6:$Z$47,23,FALSE))</f>
        <v/>
      </c>
      <c r="AP80" s="444" t="str">
        <f>IF(AP78="","",VLOOKUP(AP78,'【標準様式１】シフト記号表（勤務時間帯）'!$D$6:$Z$47,23,FALSE))</f>
        <v/>
      </c>
      <c r="AQ80" s="445" t="str">
        <f>IF(AQ78="","",VLOOKUP(AQ78,'【標準様式１】シフト記号表（勤務時間帯）'!$D$6:$Z$47,23,FALSE))</f>
        <v/>
      </c>
      <c r="AR80" s="445" t="str">
        <f>IF(AR78="","",VLOOKUP(AR78,'【標準様式１】シフト記号表（勤務時間帯）'!$D$6:$Z$47,23,FALSE))</f>
        <v/>
      </c>
      <c r="AS80" s="445" t="str">
        <f>IF(AS78="","",VLOOKUP(AS78,'【標準様式１】シフト記号表（勤務時間帯）'!$D$6:$Z$47,23,FALSE))</f>
        <v/>
      </c>
      <c r="AT80" s="445" t="str">
        <f>IF(AT78="","",VLOOKUP(AT78,'【標準様式１】シフト記号表（勤務時間帯）'!$D$6:$Z$47,23,FALSE))</f>
        <v/>
      </c>
      <c r="AU80" s="445" t="str">
        <f>IF(AU78="","",VLOOKUP(AU78,'【標準様式１】シフト記号表（勤務時間帯）'!$D$6:$Z$47,23,FALSE))</f>
        <v/>
      </c>
      <c r="AV80" s="446" t="str">
        <f>IF(AV78="","",VLOOKUP(AV78,'【標準様式１】シフト記号表（勤務時間帯）'!$D$6:$Z$47,23,FALSE))</f>
        <v/>
      </c>
      <c r="AW80" s="444" t="str">
        <f>IF(AW78="","",VLOOKUP(AW78,'【標準様式１】シフト記号表（勤務時間帯）'!$D$6:$Z$47,23,FALSE))</f>
        <v/>
      </c>
      <c r="AX80" s="445" t="str">
        <f>IF(AX78="","",VLOOKUP(AX78,'【標準様式１】シフト記号表（勤務時間帯）'!$D$6:$Z$47,23,FALSE))</f>
        <v/>
      </c>
      <c r="AY80" s="445" t="str">
        <f>IF(AY78="","",VLOOKUP(AY78,'【標準様式１】シフト記号表（勤務時間帯）'!$D$6:$Z$47,23,FALSE))</f>
        <v/>
      </c>
      <c r="AZ80" s="1355">
        <f>IF($BC$3="４週",SUM(U80:AV80),IF($BC$3="暦月",SUM(U80:AY80),""))</f>
        <v>0</v>
      </c>
      <c r="BA80" s="1356"/>
      <c r="BB80" s="1357">
        <f>IF($BC$3="４週",AZ80/4,IF($BC$3="暦月",(AZ80/($BC$8/7)),""))</f>
        <v>0</v>
      </c>
      <c r="BC80" s="1356"/>
      <c r="BD80" s="1349"/>
      <c r="BE80" s="1350"/>
      <c r="BF80" s="1350"/>
      <c r="BG80" s="1350"/>
      <c r="BH80" s="1351"/>
    </row>
    <row r="81" spans="2:60" ht="20.25" customHeight="1" x14ac:dyDescent="0.4">
      <c r="B81" s="447"/>
      <c r="C81" s="1298"/>
      <c r="D81" s="1299"/>
      <c r="E81" s="1300"/>
      <c r="F81" s="448"/>
      <c r="G81" s="449"/>
      <c r="H81" s="1307"/>
      <c r="I81" s="1310"/>
      <c r="J81" s="1311"/>
      <c r="K81" s="1311"/>
      <c r="L81" s="1312"/>
      <c r="M81" s="1319"/>
      <c r="N81" s="1320"/>
      <c r="O81" s="1321"/>
      <c r="P81" s="466" t="s">
        <v>833</v>
      </c>
      <c r="Q81" s="467"/>
      <c r="R81" s="467"/>
      <c r="S81" s="468"/>
      <c r="T81" s="469"/>
      <c r="U81" s="452"/>
      <c r="V81" s="453"/>
      <c r="W81" s="453"/>
      <c r="X81" s="453"/>
      <c r="Y81" s="453"/>
      <c r="Z81" s="453"/>
      <c r="AA81" s="454"/>
      <c r="AB81" s="452"/>
      <c r="AC81" s="453"/>
      <c r="AD81" s="453"/>
      <c r="AE81" s="453"/>
      <c r="AF81" s="453"/>
      <c r="AG81" s="453"/>
      <c r="AH81" s="454"/>
      <c r="AI81" s="452"/>
      <c r="AJ81" s="453"/>
      <c r="AK81" s="453"/>
      <c r="AL81" s="453"/>
      <c r="AM81" s="453"/>
      <c r="AN81" s="453"/>
      <c r="AO81" s="454"/>
      <c r="AP81" s="452"/>
      <c r="AQ81" s="453"/>
      <c r="AR81" s="453"/>
      <c r="AS81" s="453"/>
      <c r="AT81" s="453"/>
      <c r="AU81" s="453"/>
      <c r="AV81" s="454"/>
      <c r="AW81" s="452"/>
      <c r="AX81" s="453"/>
      <c r="AY81" s="453"/>
      <c r="AZ81" s="1328"/>
      <c r="BA81" s="1329"/>
      <c r="BB81" s="1342"/>
      <c r="BC81" s="1329"/>
      <c r="BD81" s="1343"/>
      <c r="BE81" s="1344"/>
      <c r="BF81" s="1344"/>
      <c r="BG81" s="1344"/>
      <c r="BH81" s="1345"/>
    </row>
    <row r="82" spans="2:60" ht="20.25" customHeight="1" x14ac:dyDescent="0.4">
      <c r="B82" s="428">
        <f>B79+1</f>
        <v>21</v>
      </c>
      <c r="C82" s="1301"/>
      <c r="D82" s="1302"/>
      <c r="E82" s="1303"/>
      <c r="F82" s="429">
        <f>C81</f>
        <v>0</v>
      </c>
      <c r="G82" s="430"/>
      <c r="H82" s="1308"/>
      <c r="I82" s="1313"/>
      <c r="J82" s="1314"/>
      <c r="K82" s="1314"/>
      <c r="L82" s="1315"/>
      <c r="M82" s="1322"/>
      <c r="N82" s="1323"/>
      <c r="O82" s="1324"/>
      <c r="P82" s="431" t="s">
        <v>835</v>
      </c>
      <c r="Q82" s="432"/>
      <c r="R82" s="432"/>
      <c r="S82" s="433"/>
      <c r="T82" s="434"/>
      <c r="U82" s="435" t="str">
        <f>IF(U81="","",VLOOKUP(U81,'【標準様式１】シフト記号表（勤務時間帯）'!$D$6:$X$47,21,FALSE))</f>
        <v/>
      </c>
      <c r="V82" s="436" t="str">
        <f>IF(V81="","",VLOOKUP(V81,'【標準様式１】シフト記号表（勤務時間帯）'!$D$6:$X$47,21,FALSE))</f>
        <v/>
      </c>
      <c r="W82" s="436" t="str">
        <f>IF(W81="","",VLOOKUP(W81,'【標準様式１】シフト記号表（勤務時間帯）'!$D$6:$X$47,21,FALSE))</f>
        <v/>
      </c>
      <c r="X82" s="436" t="str">
        <f>IF(X81="","",VLOOKUP(X81,'【標準様式１】シフト記号表（勤務時間帯）'!$D$6:$X$47,21,FALSE))</f>
        <v/>
      </c>
      <c r="Y82" s="436" t="str">
        <f>IF(Y81="","",VLOOKUP(Y81,'【標準様式１】シフト記号表（勤務時間帯）'!$D$6:$X$47,21,FALSE))</f>
        <v/>
      </c>
      <c r="Z82" s="436" t="str">
        <f>IF(Z81="","",VLOOKUP(Z81,'【標準様式１】シフト記号表（勤務時間帯）'!$D$6:$X$47,21,FALSE))</f>
        <v/>
      </c>
      <c r="AA82" s="437" t="str">
        <f>IF(AA81="","",VLOOKUP(AA81,'【標準様式１】シフト記号表（勤務時間帯）'!$D$6:$X$47,21,FALSE))</f>
        <v/>
      </c>
      <c r="AB82" s="435" t="str">
        <f>IF(AB81="","",VLOOKUP(AB81,'【標準様式１】シフト記号表（勤務時間帯）'!$D$6:$X$47,21,FALSE))</f>
        <v/>
      </c>
      <c r="AC82" s="436" t="str">
        <f>IF(AC81="","",VLOOKUP(AC81,'【標準様式１】シフト記号表（勤務時間帯）'!$D$6:$X$47,21,FALSE))</f>
        <v/>
      </c>
      <c r="AD82" s="436" t="str">
        <f>IF(AD81="","",VLOOKUP(AD81,'【標準様式１】シフト記号表（勤務時間帯）'!$D$6:$X$47,21,FALSE))</f>
        <v/>
      </c>
      <c r="AE82" s="436" t="str">
        <f>IF(AE81="","",VLOOKUP(AE81,'【標準様式１】シフト記号表（勤務時間帯）'!$D$6:$X$47,21,FALSE))</f>
        <v/>
      </c>
      <c r="AF82" s="436" t="str">
        <f>IF(AF81="","",VLOOKUP(AF81,'【標準様式１】シフト記号表（勤務時間帯）'!$D$6:$X$47,21,FALSE))</f>
        <v/>
      </c>
      <c r="AG82" s="436" t="str">
        <f>IF(AG81="","",VLOOKUP(AG81,'【標準様式１】シフト記号表（勤務時間帯）'!$D$6:$X$47,21,FALSE))</f>
        <v/>
      </c>
      <c r="AH82" s="437" t="str">
        <f>IF(AH81="","",VLOOKUP(AH81,'【標準様式１】シフト記号表（勤務時間帯）'!$D$6:$X$47,21,FALSE))</f>
        <v/>
      </c>
      <c r="AI82" s="435" t="str">
        <f>IF(AI81="","",VLOOKUP(AI81,'【標準様式１】シフト記号表（勤務時間帯）'!$D$6:$X$47,21,FALSE))</f>
        <v/>
      </c>
      <c r="AJ82" s="436" t="str">
        <f>IF(AJ81="","",VLOOKUP(AJ81,'【標準様式１】シフト記号表（勤務時間帯）'!$D$6:$X$47,21,FALSE))</f>
        <v/>
      </c>
      <c r="AK82" s="436" t="str">
        <f>IF(AK81="","",VLOOKUP(AK81,'【標準様式１】シフト記号表（勤務時間帯）'!$D$6:$X$47,21,FALSE))</f>
        <v/>
      </c>
      <c r="AL82" s="436" t="str">
        <f>IF(AL81="","",VLOOKUP(AL81,'【標準様式１】シフト記号表（勤務時間帯）'!$D$6:$X$47,21,FALSE))</f>
        <v/>
      </c>
      <c r="AM82" s="436" t="str">
        <f>IF(AM81="","",VLOOKUP(AM81,'【標準様式１】シフト記号表（勤務時間帯）'!$D$6:$X$47,21,FALSE))</f>
        <v/>
      </c>
      <c r="AN82" s="436" t="str">
        <f>IF(AN81="","",VLOOKUP(AN81,'【標準様式１】シフト記号表（勤務時間帯）'!$D$6:$X$47,21,FALSE))</f>
        <v/>
      </c>
      <c r="AO82" s="437" t="str">
        <f>IF(AO81="","",VLOOKUP(AO81,'【標準様式１】シフト記号表（勤務時間帯）'!$D$6:$X$47,21,FALSE))</f>
        <v/>
      </c>
      <c r="AP82" s="435" t="str">
        <f>IF(AP81="","",VLOOKUP(AP81,'【標準様式１】シフト記号表（勤務時間帯）'!$D$6:$X$47,21,FALSE))</f>
        <v/>
      </c>
      <c r="AQ82" s="436" t="str">
        <f>IF(AQ81="","",VLOOKUP(AQ81,'【標準様式１】シフト記号表（勤務時間帯）'!$D$6:$X$47,21,FALSE))</f>
        <v/>
      </c>
      <c r="AR82" s="436" t="str">
        <f>IF(AR81="","",VLOOKUP(AR81,'【標準様式１】シフト記号表（勤務時間帯）'!$D$6:$X$47,21,FALSE))</f>
        <v/>
      </c>
      <c r="AS82" s="436" t="str">
        <f>IF(AS81="","",VLOOKUP(AS81,'【標準様式１】シフト記号表（勤務時間帯）'!$D$6:$X$47,21,FALSE))</f>
        <v/>
      </c>
      <c r="AT82" s="436" t="str">
        <f>IF(AT81="","",VLOOKUP(AT81,'【標準様式１】シフト記号表（勤務時間帯）'!$D$6:$X$47,21,FALSE))</f>
        <v/>
      </c>
      <c r="AU82" s="436" t="str">
        <f>IF(AU81="","",VLOOKUP(AU81,'【標準様式１】シフト記号表（勤務時間帯）'!$D$6:$X$47,21,FALSE))</f>
        <v/>
      </c>
      <c r="AV82" s="437" t="str">
        <f>IF(AV81="","",VLOOKUP(AV81,'【標準様式１】シフト記号表（勤務時間帯）'!$D$6:$X$47,21,FALSE))</f>
        <v/>
      </c>
      <c r="AW82" s="435" t="str">
        <f>IF(AW81="","",VLOOKUP(AW81,'【標準様式１】シフト記号表（勤務時間帯）'!$D$6:$X$47,21,FALSE))</f>
        <v/>
      </c>
      <c r="AX82" s="436" t="str">
        <f>IF(AX81="","",VLOOKUP(AX81,'【標準様式１】シフト記号表（勤務時間帯）'!$D$6:$X$47,21,FALSE))</f>
        <v/>
      </c>
      <c r="AY82" s="436" t="str">
        <f>IF(AY81="","",VLOOKUP(AY81,'【標準様式１】シフト記号表（勤務時間帯）'!$D$6:$X$47,21,FALSE))</f>
        <v/>
      </c>
      <c r="AZ82" s="1352">
        <f>IF($BC$3="４週",SUM(U82:AV82),IF($BC$3="暦月",SUM(U82:AY82),""))</f>
        <v>0</v>
      </c>
      <c r="BA82" s="1353"/>
      <c r="BB82" s="1354">
        <f>IF($BC$3="４週",AZ82/4,IF($BC$3="暦月",(AZ82/($BC$8/7)),""))</f>
        <v>0</v>
      </c>
      <c r="BC82" s="1353"/>
      <c r="BD82" s="1346"/>
      <c r="BE82" s="1347"/>
      <c r="BF82" s="1347"/>
      <c r="BG82" s="1347"/>
      <c r="BH82" s="1348"/>
    </row>
    <row r="83" spans="2:60" ht="20.25" customHeight="1" x14ac:dyDescent="0.4">
      <c r="B83" s="438"/>
      <c r="C83" s="1304"/>
      <c r="D83" s="1305"/>
      <c r="E83" s="1306"/>
      <c r="F83" s="439"/>
      <c r="G83" s="440">
        <f>C81</f>
        <v>0</v>
      </c>
      <c r="H83" s="1309"/>
      <c r="I83" s="1316"/>
      <c r="J83" s="1317"/>
      <c r="K83" s="1317"/>
      <c r="L83" s="1318"/>
      <c r="M83" s="1325"/>
      <c r="N83" s="1326"/>
      <c r="O83" s="1327"/>
      <c r="P83" s="276" t="s">
        <v>836</v>
      </c>
      <c r="Q83" s="211"/>
      <c r="R83" s="211"/>
      <c r="S83" s="459"/>
      <c r="T83" s="460"/>
      <c r="U83" s="444" t="str">
        <f>IF(U81="","",VLOOKUP(U81,'【標準様式１】シフト記号表（勤務時間帯）'!$D$6:$Z$47,23,FALSE))</f>
        <v/>
      </c>
      <c r="V83" s="445" t="str">
        <f>IF(V81="","",VLOOKUP(V81,'【標準様式１】シフト記号表（勤務時間帯）'!$D$6:$Z$47,23,FALSE))</f>
        <v/>
      </c>
      <c r="W83" s="445" t="str">
        <f>IF(W81="","",VLOOKUP(W81,'【標準様式１】シフト記号表（勤務時間帯）'!$D$6:$Z$47,23,FALSE))</f>
        <v/>
      </c>
      <c r="X83" s="445" t="str">
        <f>IF(X81="","",VLOOKUP(X81,'【標準様式１】シフト記号表（勤務時間帯）'!$D$6:$Z$47,23,FALSE))</f>
        <v/>
      </c>
      <c r="Y83" s="445" t="str">
        <f>IF(Y81="","",VLOOKUP(Y81,'【標準様式１】シフト記号表（勤務時間帯）'!$D$6:$Z$47,23,FALSE))</f>
        <v/>
      </c>
      <c r="Z83" s="445" t="str">
        <f>IF(Z81="","",VLOOKUP(Z81,'【標準様式１】シフト記号表（勤務時間帯）'!$D$6:$Z$47,23,FALSE))</f>
        <v/>
      </c>
      <c r="AA83" s="446" t="str">
        <f>IF(AA81="","",VLOOKUP(AA81,'【標準様式１】シフト記号表（勤務時間帯）'!$D$6:$Z$47,23,FALSE))</f>
        <v/>
      </c>
      <c r="AB83" s="444" t="str">
        <f>IF(AB81="","",VLOOKUP(AB81,'【標準様式１】シフト記号表（勤務時間帯）'!$D$6:$Z$47,23,FALSE))</f>
        <v/>
      </c>
      <c r="AC83" s="445" t="str">
        <f>IF(AC81="","",VLOOKUP(AC81,'【標準様式１】シフト記号表（勤務時間帯）'!$D$6:$Z$47,23,FALSE))</f>
        <v/>
      </c>
      <c r="AD83" s="445" t="str">
        <f>IF(AD81="","",VLOOKUP(AD81,'【標準様式１】シフト記号表（勤務時間帯）'!$D$6:$Z$47,23,FALSE))</f>
        <v/>
      </c>
      <c r="AE83" s="445" t="str">
        <f>IF(AE81="","",VLOOKUP(AE81,'【標準様式１】シフト記号表（勤務時間帯）'!$D$6:$Z$47,23,FALSE))</f>
        <v/>
      </c>
      <c r="AF83" s="445" t="str">
        <f>IF(AF81="","",VLOOKUP(AF81,'【標準様式１】シフト記号表（勤務時間帯）'!$D$6:$Z$47,23,FALSE))</f>
        <v/>
      </c>
      <c r="AG83" s="445" t="str">
        <f>IF(AG81="","",VLOOKUP(AG81,'【標準様式１】シフト記号表（勤務時間帯）'!$D$6:$Z$47,23,FALSE))</f>
        <v/>
      </c>
      <c r="AH83" s="446" t="str">
        <f>IF(AH81="","",VLOOKUP(AH81,'【標準様式１】シフト記号表（勤務時間帯）'!$D$6:$Z$47,23,FALSE))</f>
        <v/>
      </c>
      <c r="AI83" s="444" t="str">
        <f>IF(AI81="","",VLOOKUP(AI81,'【標準様式１】シフト記号表（勤務時間帯）'!$D$6:$Z$47,23,FALSE))</f>
        <v/>
      </c>
      <c r="AJ83" s="445" t="str">
        <f>IF(AJ81="","",VLOOKUP(AJ81,'【標準様式１】シフト記号表（勤務時間帯）'!$D$6:$Z$47,23,FALSE))</f>
        <v/>
      </c>
      <c r="AK83" s="445" t="str">
        <f>IF(AK81="","",VLOOKUP(AK81,'【標準様式１】シフト記号表（勤務時間帯）'!$D$6:$Z$47,23,FALSE))</f>
        <v/>
      </c>
      <c r="AL83" s="445" t="str">
        <f>IF(AL81="","",VLOOKUP(AL81,'【標準様式１】シフト記号表（勤務時間帯）'!$D$6:$Z$47,23,FALSE))</f>
        <v/>
      </c>
      <c r="AM83" s="445" t="str">
        <f>IF(AM81="","",VLOOKUP(AM81,'【標準様式１】シフト記号表（勤務時間帯）'!$D$6:$Z$47,23,FALSE))</f>
        <v/>
      </c>
      <c r="AN83" s="445" t="str">
        <f>IF(AN81="","",VLOOKUP(AN81,'【標準様式１】シフト記号表（勤務時間帯）'!$D$6:$Z$47,23,FALSE))</f>
        <v/>
      </c>
      <c r="AO83" s="446" t="str">
        <f>IF(AO81="","",VLOOKUP(AO81,'【標準様式１】シフト記号表（勤務時間帯）'!$D$6:$Z$47,23,FALSE))</f>
        <v/>
      </c>
      <c r="AP83" s="444" t="str">
        <f>IF(AP81="","",VLOOKUP(AP81,'【標準様式１】シフト記号表（勤務時間帯）'!$D$6:$Z$47,23,FALSE))</f>
        <v/>
      </c>
      <c r="AQ83" s="445" t="str">
        <f>IF(AQ81="","",VLOOKUP(AQ81,'【標準様式１】シフト記号表（勤務時間帯）'!$D$6:$Z$47,23,FALSE))</f>
        <v/>
      </c>
      <c r="AR83" s="445" t="str">
        <f>IF(AR81="","",VLOOKUP(AR81,'【標準様式１】シフト記号表（勤務時間帯）'!$D$6:$Z$47,23,FALSE))</f>
        <v/>
      </c>
      <c r="AS83" s="445" t="str">
        <f>IF(AS81="","",VLOOKUP(AS81,'【標準様式１】シフト記号表（勤務時間帯）'!$D$6:$Z$47,23,FALSE))</f>
        <v/>
      </c>
      <c r="AT83" s="445" t="str">
        <f>IF(AT81="","",VLOOKUP(AT81,'【標準様式１】シフト記号表（勤務時間帯）'!$D$6:$Z$47,23,FALSE))</f>
        <v/>
      </c>
      <c r="AU83" s="445" t="str">
        <f>IF(AU81="","",VLOOKUP(AU81,'【標準様式１】シフト記号表（勤務時間帯）'!$D$6:$Z$47,23,FALSE))</f>
        <v/>
      </c>
      <c r="AV83" s="446" t="str">
        <f>IF(AV81="","",VLOOKUP(AV81,'【標準様式１】シフト記号表（勤務時間帯）'!$D$6:$Z$47,23,FALSE))</f>
        <v/>
      </c>
      <c r="AW83" s="444" t="str">
        <f>IF(AW81="","",VLOOKUP(AW81,'【標準様式１】シフト記号表（勤務時間帯）'!$D$6:$Z$47,23,FALSE))</f>
        <v/>
      </c>
      <c r="AX83" s="445" t="str">
        <f>IF(AX81="","",VLOOKUP(AX81,'【標準様式１】シフト記号表（勤務時間帯）'!$D$6:$Z$47,23,FALSE))</f>
        <v/>
      </c>
      <c r="AY83" s="445" t="str">
        <f>IF(AY81="","",VLOOKUP(AY81,'【標準様式１】シフト記号表（勤務時間帯）'!$D$6:$Z$47,23,FALSE))</f>
        <v/>
      </c>
      <c r="AZ83" s="1355">
        <f>IF($BC$3="４週",SUM(U83:AV83),IF($BC$3="暦月",SUM(U83:AY83),""))</f>
        <v>0</v>
      </c>
      <c r="BA83" s="1356"/>
      <c r="BB83" s="1357">
        <f>IF($BC$3="４週",AZ83/4,IF($BC$3="暦月",(AZ83/($BC$8/7)),""))</f>
        <v>0</v>
      </c>
      <c r="BC83" s="1356"/>
      <c r="BD83" s="1349"/>
      <c r="BE83" s="1350"/>
      <c r="BF83" s="1350"/>
      <c r="BG83" s="1350"/>
      <c r="BH83" s="1351"/>
    </row>
    <row r="84" spans="2:60" ht="20.25" customHeight="1" x14ac:dyDescent="0.4">
      <c r="B84" s="447"/>
      <c r="C84" s="1298"/>
      <c r="D84" s="1299"/>
      <c r="E84" s="1300"/>
      <c r="F84" s="448"/>
      <c r="G84" s="449"/>
      <c r="H84" s="1307"/>
      <c r="I84" s="1310"/>
      <c r="J84" s="1311"/>
      <c r="K84" s="1311"/>
      <c r="L84" s="1312"/>
      <c r="M84" s="1319"/>
      <c r="N84" s="1320"/>
      <c r="O84" s="1321"/>
      <c r="P84" s="466" t="s">
        <v>833</v>
      </c>
      <c r="Q84" s="467"/>
      <c r="R84" s="467"/>
      <c r="S84" s="468"/>
      <c r="T84" s="469"/>
      <c r="U84" s="452"/>
      <c r="V84" s="453"/>
      <c r="W84" s="453"/>
      <c r="X84" s="453"/>
      <c r="Y84" s="453"/>
      <c r="Z84" s="453"/>
      <c r="AA84" s="454"/>
      <c r="AB84" s="452"/>
      <c r="AC84" s="453"/>
      <c r="AD84" s="453"/>
      <c r="AE84" s="453"/>
      <c r="AF84" s="453"/>
      <c r="AG84" s="453"/>
      <c r="AH84" s="454"/>
      <c r="AI84" s="452"/>
      <c r="AJ84" s="453"/>
      <c r="AK84" s="453"/>
      <c r="AL84" s="453"/>
      <c r="AM84" s="453"/>
      <c r="AN84" s="453"/>
      <c r="AO84" s="454"/>
      <c r="AP84" s="452"/>
      <c r="AQ84" s="453"/>
      <c r="AR84" s="453"/>
      <c r="AS84" s="453"/>
      <c r="AT84" s="453"/>
      <c r="AU84" s="453"/>
      <c r="AV84" s="454"/>
      <c r="AW84" s="452"/>
      <c r="AX84" s="453"/>
      <c r="AY84" s="453"/>
      <c r="AZ84" s="1328"/>
      <c r="BA84" s="1329"/>
      <c r="BB84" s="1342"/>
      <c r="BC84" s="1329"/>
      <c r="BD84" s="1343"/>
      <c r="BE84" s="1344"/>
      <c r="BF84" s="1344"/>
      <c r="BG84" s="1344"/>
      <c r="BH84" s="1345"/>
    </row>
    <row r="85" spans="2:60" ht="20.25" customHeight="1" x14ac:dyDescent="0.4">
      <c r="B85" s="428">
        <f>B82+1</f>
        <v>22</v>
      </c>
      <c r="C85" s="1301"/>
      <c r="D85" s="1302"/>
      <c r="E85" s="1303"/>
      <c r="F85" s="429">
        <f>C84</f>
        <v>0</v>
      </c>
      <c r="G85" s="430"/>
      <c r="H85" s="1308"/>
      <c r="I85" s="1313"/>
      <c r="J85" s="1314"/>
      <c r="K85" s="1314"/>
      <c r="L85" s="1315"/>
      <c r="M85" s="1322"/>
      <c r="N85" s="1323"/>
      <c r="O85" s="1324"/>
      <c r="P85" s="431" t="s">
        <v>835</v>
      </c>
      <c r="Q85" s="432"/>
      <c r="R85" s="432"/>
      <c r="S85" s="433"/>
      <c r="T85" s="434"/>
      <c r="U85" s="435" t="str">
        <f>IF(U84="","",VLOOKUP(U84,'【標準様式１】シフト記号表（勤務時間帯）'!$D$6:$X$47,21,FALSE))</f>
        <v/>
      </c>
      <c r="V85" s="436" t="str">
        <f>IF(V84="","",VLOOKUP(V84,'【標準様式１】シフト記号表（勤務時間帯）'!$D$6:$X$47,21,FALSE))</f>
        <v/>
      </c>
      <c r="W85" s="436" t="str">
        <f>IF(W84="","",VLOOKUP(W84,'【標準様式１】シフト記号表（勤務時間帯）'!$D$6:$X$47,21,FALSE))</f>
        <v/>
      </c>
      <c r="X85" s="436" t="str">
        <f>IF(X84="","",VLOOKUP(X84,'【標準様式１】シフト記号表（勤務時間帯）'!$D$6:$X$47,21,FALSE))</f>
        <v/>
      </c>
      <c r="Y85" s="436" t="str">
        <f>IF(Y84="","",VLOOKUP(Y84,'【標準様式１】シフト記号表（勤務時間帯）'!$D$6:$X$47,21,FALSE))</f>
        <v/>
      </c>
      <c r="Z85" s="436" t="str">
        <f>IF(Z84="","",VLOOKUP(Z84,'【標準様式１】シフト記号表（勤務時間帯）'!$D$6:$X$47,21,FALSE))</f>
        <v/>
      </c>
      <c r="AA85" s="437" t="str">
        <f>IF(AA84="","",VLOOKUP(AA84,'【標準様式１】シフト記号表（勤務時間帯）'!$D$6:$X$47,21,FALSE))</f>
        <v/>
      </c>
      <c r="AB85" s="435" t="str">
        <f>IF(AB84="","",VLOOKUP(AB84,'【標準様式１】シフト記号表（勤務時間帯）'!$D$6:$X$47,21,FALSE))</f>
        <v/>
      </c>
      <c r="AC85" s="436" t="str">
        <f>IF(AC84="","",VLOOKUP(AC84,'【標準様式１】シフト記号表（勤務時間帯）'!$D$6:$X$47,21,FALSE))</f>
        <v/>
      </c>
      <c r="AD85" s="436" t="str">
        <f>IF(AD84="","",VLOOKUP(AD84,'【標準様式１】シフト記号表（勤務時間帯）'!$D$6:$X$47,21,FALSE))</f>
        <v/>
      </c>
      <c r="AE85" s="436" t="str">
        <f>IF(AE84="","",VLOOKUP(AE84,'【標準様式１】シフト記号表（勤務時間帯）'!$D$6:$X$47,21,FALSE))</f>
        <v/>
      </c>
      <c r="AF85" s="436" t="str">
        <f>IF(AF84="","",VLOOKUP(AF84,'【標準様式１】シフト記号表（勤務時間帯）'!$D$6:$X$47,21,FALSE))</f>
        <v/>
      </c>
      <c r="AG85" s="436" t="str">
        <f>IF(AG84="","",VLOOKUP(AG84,'【標準様式１】シフト記号表（勤務時間帯）'!$D$6:$X$47,21,FALSE))</f>
        <v/>
      </c>
      <c r="AH85" s="437" t="str">
        <f>IF(AH84="","",VLOOKUP(AH84,'【標準様式１】シフト記号表（勤務時間帯）'!$D$6:$X$47,21,FALSE))</f>
        <v/>
      </c>
      <c r="AI85" s="435" t="str">
        <f>IF(AI84="","",VLOOKUP(AI84,'【標準様式１】シフト記号表（勤務時間帯）'!$D$6:$X$47,21,FALSE))</f>
        <v/>
      </c>
      <c r="AJ85" s="436" t="str">
        <f>IF(AJ84="","",VLOOKUP(AJ84,'【標準様式１】シフト記号表（勤務時間帯）'!$D$6:$X$47,21,FALSE))</f>
        <v/>
      </c>
      <c r="AK85" s="436" t="str">
        <f>IF(AK84="","",VLOOKUP(AK84,'【標準様式１】シフト記号表（勤務時間帯）'!$D$6:$X$47,21,FALSE))</f>
        <v/>
      </c>
      <c r="AL85" s="436" t="str">
        <f>IF(AL84="","",VLOOKUP(AL84,'【標準様式１】シフト記号表（勤務時間帯）'!$D$6:$X$47,21,FALSE))</f>
        <v/>
      </c>
      <c r="AM85" s="436" t="str">
        <f>IF(AM84="","",VLOOKUP(AM84,'【標準様式１】シフト記号表（勤務時間帯）'!$D$6:$X$47,21,FALSE))</f>
        <v/>
      </c>
      <c r="AN85" s="436" t="str">
        <f>IF(AN84="","",VLOOKUP(AN84,'【標準様式１】シフト記号表（勤務時間帯）'!$D$6:$X$47,21,FALSE))</f>
        <v/>
      </c>
      <c r="AO85" s="437" t="str">
        <f>IF(AO84="","",VLOOKUP(AO84,'【標準様式１】シフト記号表（勤務時間帯）'!$D$6:$X$47,21,FALSE))</f>
        <v/>
      </c>
      <c r="AP85" s="435" t="str">
        <f>IF(AP84="","",VLOOKUP(AP84,'【標準様式１】シフト記号表（勤務時間帯）'!$D$6:$X$47,21,FALSE))</f>
        <v/>
      </c>
      <c r="AQ85" s="436" t="str">
        <f>IF(AQ84="","",VLOOKUP(AQ84,'【標準様式１】シフト記号表（勤務時間帯）'!$D$6:$X$47,21,FALSE))</f>
        <v/>
      </c>
      <c r="AR85" s="436" t="str">
        <f>IF(AR84="","",VLOOKUP(AR84,'【標準様式１】シフト記号表（勤務時間帯）'!$D$6:$X$47,21,FALSE))</f>
        <v/>
      </c>
      <c r="AS85" s="436" t="str">
        <f>IF(AS84="","",VLOOKUP(AS84,'【標準様式１】シフト記号表（勤務時間帯）'!$D$6:$X$47,21,FALSE))</f>
        <v/>
      </c>
      <c r="AT85" s="436" t="str">
        <f>IF(AT84="","",VLOOKUP(AT84,'【標準様式１】シフト記号表（勤務時間帯）'!$D$6:$X$47,21,FALSE))</f>
        <v/>
      </c>
      <c r="AU85" s="436" t="str">
        <f>IF(AU84="","",VLOOKUP(AU84,'【標準様式１】シフト記号表（勤務時間帯）'!$D$6:$X$47,21,FALSE))</f>
        <v/>
      </c>
      <c r="AV85" s="437" t="str">
        <f>IF(AV84="","",VLOOKUP(AV84,'【標準様式１】シフト記号表（勤務時間帯）'!$D$6:$X$47,21,FALSE))</f>
        <v/>
      </c>
      <c r="AW85" s="435" t="str">
        <f>IF(AW84="","",VLOOKUP(AW84,'【標準様式１】シフト記号表（勤務時間帯）'!$D$6:$X$47,21,FALSE))</f>
        <v/>
      </c>
      <c r="AX85" s="436" t="str">
        <f>IF(AX84="","",VLOOKUP(AX84,'【標準様式１】シフト記号表（勤務時間帯）'!$D$6:$X$47,21,FALSE))</f>
        <v/>
      </c>
      <c r="AY85" s="436" t="str">
        <f>IF(AY84="","",VLOOKUP(AY84,'【標準様式１】シフト記号表（勤務時間帯）'!$D$6:$X$47,21,FALSE))</f>
        <v/>
      </c>
      <c r="AZ85" s="1352">
        <f>IF($BC$3="４週",SUM(U85:AV85),IF($BC$3="暦月",SUM(U85:AY85),""))</f>
        <v>0</v>
      </c>
      <c r="BA85" s="1353"/>
      <c r="BB85" s="1354">
        <f>IF($BC$3="４週",AZ85/4,IF($BC$3="暦月",(AZ85/($BC$8/7)),""))</f>
        <v>0</v>
      </c>
      <c r="BC85" s="1353"/>
      <c r="BD85" s="1346"/>
      <c r="BE85" s="1347"/>
      <c r="BF85" s="1347"/>
      <c r="BG85" s="1347"/>
      <c r="BH85" s="1348"/>
    </row>
    <row r="86" spans="2:60" ht="20.25" customHeight="1" x14ac:dyDescent="0.4">
      <c r="B86" s="438"/>
      <c r="C86" s="1304"/>
      <c r="D86" s="1305"/>
      <c r="E86" s="1306"/>
      <c r="F86" s="439"/>
      <c r="G86" s="440">
        <f>C84</f>
        <v>0</v>
      </c>
      <c r="H86" s="1309"/>
      <c r="I86" s="1316"/>
      <c r="J86" s="1317"/>
      <c r="K86" s="1317"/>
      <c r="L86" s="1318"/>
      <c r="M86" s="1325"/>
      <c r="N86" s="1326"/>
      <c r="O86" s="1327"/>
      <c r="P86" s="276" t="s">
        <v>836</v>
      </c>
      <c r="Q86" s="211"/>
      <c r="R86" s="211"/>
      <c r="S86" s="459"/>
      <c r="T86" s="460"/>
      <c r="U86" s="444" t="str">
        <f>IF(U84="","",VLOOKUP(U84,'【標準様式１】シフト記号表（勤務時間帯）'!$D$6:$Z$47,23,FALSE))</f>
        <v/>
      </c>
      <c r="V86" s="445" t="str">
        <f>IF(V84="","",VLOOKUP(V84,'【標準様式１】シフト記号表（勤務時間帯）'!$D$6:$Z$47,23,FALSE))</f>
        <v/>
      </c>
      <c r="W86" s="445" t="str">
        <f>IF(W84="","",VLOOKUP(W84,'【標準様式１】シフト記号表（勤務時間帯）'!$D$6:$Z$47,23,FALSE))</f>
        <v/>
      </c>
      <c r="X86" s="445" t="str">
        <f>IF(X84="","",VLOOKUP(X84,'【標準様式１】シフト記号表（勤務時間帯）'!$D$6:$Z$47,23,FALSE))</f>
        <v/>
      </c>
      <c r="Y86" s="445" t="str">
        <f>IF(Y84="","",VLOOKUP(Y84,'【標準様式１】シフト記号表（勤務時間帯）'!$D$6:$Z$47,23,FALSE))</f>
        <v/>
      </c>
      <c r="Z86" s="445" t="str">
        <f>IF(Z84="","",VLOOKUP(Z84,'【標準様式１】シフト記号表（勤務時間帯）'!$D$6:$Z$47,23,FALSE))</f>
        <v/>
      </c>
      <c r="AA86" s="446" t="str">
        <f>IF(AA84="","",VLOOKUP(AA84,'【標準様式１】シフト記号表（勤務時間帯）'!$D$6:$Z$47,23,FALSE))</f>
        <v/>
      </c>
      <c r="AB86" s="444" t="str">
        <f>IF(AB84="","",VLOOKUP(AB84,'【標準様式１】シフト記号表（勤務時間帯）'!$D$6:$Z$47,23,FALSE))</f>
        <v/>
      </c>
      <c r="AC86" s="445" t="str">
        <f>IF(AC84="","",VLOOKUP(AC84,'【標準様式１】シフト記号表（勤務時間帯）'!$D$6:$Z$47,23,FALSE))</f>
        <v/>
      </c>
      <c r="AD86" s="445" t="str">
        <f>IF(AD84="","",VLOOKUP(AD84,'【標準様式１】シフト記号表（勤務時間帯）'!$D$6:$Z$47,23,FALSE))</f>
        <v/>
      </c>
      <c r="AE86" s="445" t="str">
        <f>IF(AE84="","",VLOOKUP(AE84,'【標準様式１】シフト記号表（勤務時間帯）'!$D$6:$Z$47,23,FALSE))</f>
        <v/>
      </c>
      <c r="AF86" s="445" t="str">
        <f>IF(AF84="","",VLOOKUP(AF84,'【標準様式１】シフト記号表（勤務時間帯）'!$D$6:$Z$47,23,FALSE))</f>
        <v/>
      </c>
      <c r="AG86" s="445" t="str">
        <f>IF(AG84="","",VLOOKUP(AG84,'【標準様式１】シフト記号表（勤務時間帯）'!$D$6:$Z$47,23,FALSE))</f>
        <v/>
      </c>
      <c r="AH86" s="446" t="str">
        <f>IF(AH84="","",VLOOKUP(AH84,'【標準様式１】シフト記号表（勤務時間帯）'!$D$6:$Z$47,23,FALSE))</f>
        <v/>
      </c>
      <c r="AI86" s="444" t="str">
        <f>IF(AI84="","",VLOOKUP(AI84,'【標準様式１】シフト記号表（勤務時間帯）'!$D$6:$Z$47,23,FALSE))</f>
        <v/>
      </c>
      <c r="AJ86" s="445" t="str">
        <f>IF(AJ84="","",VLOOKUP(AJ84,'【標準様式１】シフト記号表（勤務時間帯）'!$D$6:$Z$47,23,FALSE))</f>
        <v/>
      </c>
      <c r="AK86" s="445" t="str">
        <f>IF(AK84="","",VLOOKUP(AK84,'【標準様式１】シフト記号表（勤務時間帯）'!$D$6:$Z$47,23,FALSE))</f>
        <v/>
      </c>
      <c r="AL86" s="445" t="str">
        <f>IF(AL84="","",VLOOKUP(AL84,'【標準様式１】シフト記号表（勤務時間帯）'!$D$6:$Z$47,23,FALSE))</f>
        <v/>
      </c>
      <c r="AM86" s="445" t="str">
        <f>IF(AM84="","",VLOOKUP(AM84,'【標準様式１】シフト記号表（勤務時間帯）'!$D$6:$Z$47,23,FALSE))</f>
        <v/>
      </c>
      <c r="AN86" s="445" t="str">
        <f>IF(AN84="","",VLOOKUP(AN84,'【標準様式１】シフト記号表（勤務時間帯）'!$D$6:$Z$47,23,FALSE))</f>
        <v/>
      </c>
      <c r="AO86" s="446" t="str">
        <f>IF(AO84="","",VLOOKUP(AO84,'【標準様式１】シフト記号表（勤務時間帯）'!$D$6:$Z$47,23,FALSE))</f>
        <v/>
      </c>
      <c r="AP86" s="444" t="str">
        <f>IF(AP84="","",VLOOKUP(AP84,'【標準様式１】シフト記号表（勤務時間帯）'!$D$6:$Z$47,23,FALSE))</f>
        <v/>
      </c>
      <c r="AQ86" s="445" t="str">
        <f>IF(AQ84="","",VLOOKUP(AQ84,'【標準様式１】シフト記号表（勤務時間帯）'!$D$6:$Z$47,23,FALSE))</f>
        <v/>
      </c>
      <c r="AR86" s="445" t="str">
        <f>IF(AR84="","",VLOOKUP(AR84,'【標準様式１】シフト記号表（勤務時間帯）'!$D$6:$Z$47,23,FALSE))</f>
        <v/>
      </c>
      <c r="AS86" s="445" t="str">
        <f>IF(AS84="","",VLOOKUP(AS84,'【標準様式１】シフト記号表（勤務時間帯）'!$D$6:$Z$47,23,FALSE))</f>
        <v/>
      </c>
      <c r="AT86" s="445" t="str">
        <f>IF(AT84="","",VLOOKUP(AT84,'【標準様式１】シフト記号表（勤務時間帯）'!$D$6:$Z$47,23,FALSE))</f>
        <v/>
      </c>
      <c r="AU86" s="445" t="str">
        <f>IF(AU84="","",VLOOKUP(AU84,'【標準様式１】シフト記号表（勤務時間帯）'!$D$6:$Z$47,23,FALSE))</f>
        <v/>
      </c>
      <c r="AV86" s="446" t="str">
        <f>IF(AV84="","",VLOOKUP(AV84,'【標準様式１】シフト記号表（勤務時間帯）'!$D$6:$Z$47,23,FALSE))</f>
        <v/>
      </c>
      <c r="AW86" s="444" t="str">
        <f>IF(AW84="","",VLOOKUP(AW84,'【標準様式１】シフト記号表（勤務時間帯）'!$D$6:$Z$47,23,FALSE))</f>
        <v/>
      </c>
      <c r="AX86" s="445" t="str">
        <f>IF(AX84="","",VLOOKUP(AX84,'【標準様式１】シフト記号表（勤務時間帯）'!$D$6:$Z$47,23,FALSE))</f>
        <v/>
      </c>
      <c r="AY86" s="445" t="str">
        <f>IF(AY84="","",VLOOKUP(AY84,'【標準様式１】シフト記号表（勤務時間帯）'!$D$6:$Z$47,23,FALSE))</f>
        <v/>
      </c>
      <c r="AZ86" s="1355">
        <f>IF($BC$3="４週",SUM(U86:AV86),IF($BC$3="暦月",SUM(U86:AY86),""))</f>
        <v>0</v>
      </c>
      <c r="BA86" s="1356"/>
      <c r="BB86" s="1357">
        <f>IF($BC$3="４週",AZ86/4,IF($BC$3="暦月",(AZ86/($BC$8/7)),""))</f>
        <v>0</v>
      </c>
      <c r="BC86" s="1356"/>
      <c r="BD86" s="1349"/>
      <c r="BE86" s="1350"/>
      <c r="BF86" s="1350"/>
      <c r="BG86" s="1350"/>
      <c r="BH86" s="1351"/>
    </row>
    <row r="87" spans="2:60" ht="20.25" customHeight="1" x14ac:dyDescent="0.4">
      <c r="B87" s="447"/>
      <c r="C87" s="1298"/>
      <c r="D87" s="1299"/>
      <c r="E87" s="1300"/>
      <c r="F87" s="448"/>
      <c r="G87" s="449"/>
      <c r="H87" s="1307"/>
      <c r="I87" s="1310"/>
      <c r="J87" s="1311"/>
      <c r="K87" s="1311"/>
      <c r="L87" s="1312"/>
      <c r="M87" s="1319"/>
      <c r="N87" s="1320"/>
      <c r="O87" s="1321"/>
      <c r="P87" s="466" t="s">
        <v>833</v>
      </c>
      <c r="Q87" s="467"/>
      <c r="R87" s="467"/>
      <c r="S87" s="468"/>
      <c r="T87" s="469"/>
      <c r="U87" s="452"/>
      <c r="V87" s="453"/>
      <c r="W87" s="453"/>
      <c r="X87" s="453"/>
      <c r="Y87" s="453"/>
      <c r="Z87" s="453"/>
      <c r="AA87" s="454"/>
      <c r="AB87" s="452"/>
      <c r="AC87" s="453"/>
      <c r="AD87" s="453"/>
      <c r="AE87" s="453"/>
      <c r="AF87" s="453"/>
      <c r="AG87" s="453"/>
      <c r="AH87" s="454"/>
      <c r="AI87" s="452"/>
      <c r="AJ87" s="453"/>
      <c r="AK87" s="453"/>
      <c r="AL87" s="453"/>
      <c r="AM87" s="453"/>
      <c r="AN87" s="453"/>
      <c r="AO87" s="454"/>
      <c r="AP87" s="452"/>
      <c r="AQ87" s="453"/>
      <c r="AR87" s="453"/>
      <c r="AS87" s="453"/>
      <c r="AT87" s="453"/>
      <c r="AU87" s="453"/>
      <c r="AV87" s="454"/>
      <c r="AW87" s="452"/>
      <c r="AX87" s="453"/>
      <c r="AY87" s="453"/>
      <c r="AZ87" s="1328"/>
      <c r="BA87" s="1329"/>
      <c r="BB87" s="1342"/>
      <c r="BC87" s="1329"/>
      <c r="BD87" s="1343"/>
      <c r="BE87" s="1344"/>
      <c r="BF87" s="1344"/>
      <c r="BG87" s="1344"/>
      <c r="BH87" s="1345"/>
    </row>
    <row r="88" spans="2:60" ht="20.25" customHeight="1" x14ac:dyDescent="0.4">
      <c r="B88" s="428">
        <f>B85+1</f>
        <v>23</v>
      </c>
      <c r="C88" s="1301"/>
      <c r="D88" s="1302"/>
      <c r="E88" s="1303"/>
      <c r="F88" s="429">
        <f>C87</f>
        <v>0</v>
      </c>
      <c r="G88" s="430"/>
      <c r="H88" s="1308"/>
      <c r="I88" s="1313"/>
      <c r="J88" s="1314"/>
      <c r="K88" s="1314"/>
      <c r="L88" s="1315"/>
      <c r="M88" s="1322"/>
      <c r="N88" s="1323"/>
      <c r="O88" s="1324"/>
      <c r="P88" s="431" t="s">
        <v>835</v>
      </c>
      <c r="Q88" s="432"/>
      <c r="R88" s="432"/>
      <c r="S88" s="433"/>
      <c r="T88" s="434"/>
      <c r="U88" s="435" t="str">
        <f>IF(U87="","",VLOOKUP(U87,'【標準様式１】シフト記号表（勤務時間帯）'!$D$6:$X$47,21,FALSE))</f>
        <v/>
      </c>
      <c r="V88" s="436" t="str">
        <f>IF(V87="","",VLOOKUP(V87,'【標準様式１】シフト記号表（勤務時間帯）'!$D$6:$X$47,21,FALSE))</f>
        <v/>
      </c>
      <c r="W88" s="436" t="str">
        <f>IF(W87="","",VLOOKUP(W87,'【標準様式１】シフト記号表（勤務時間帯）'!$D$6:$X$47,21,FALSE))</f>
        <v/>
      </c>
      <c r="X88" s="436" t="str">
        <f>IF(X87="","",VLOOKUP(X87,'【標準様式１】シフト記号表（勤務時間帯）'!$D$6:$X$47,21,FALSE))</f>
        <v/>
      </c>
      <c r="Y88" s="436" t="str">
        <f>IF(Y87="","",VLOOKUP(Y87,'【標準様式１】シフト記号表（勤務時間帯）'!$D$6:$X$47,21,FALSE))</f>
        <v/>
      </c>
      <c r="Z88" s="436" t="str">
        <f>IF(Z87="","",VLOOKUP(Z87,'【標準様式１】シフト記号表（勤務時間帯）'!$D$6:$X$47,21,FALSE))</f>
        <v/>
      </c>
      <c r="AA88" s="437" t="str">
        <f>IF(AA87="","",VLOOKUP(AA87,'【標準様式１】シフト記号表（勤務時間帯）'!$D$6:$X$47,21,FALSE))</f>
        <v/>
      </c>
      <c r="AB88" s="435" t="str">
        <f>IF(AB87="","",VLOOKUP(AB87,'【標準様式１】シフト記号表（勤務時間帯）'!$D$6:$X$47,21,FALSE))</f>
        <v/>
      </c>
      <c r="AC88" s="436" t="str">
        <f>IF(AC87="","",VLOOKUP(AC87,'【標準様式１】シフト記号表（勤務時間帯）'!$D$6:$X$47,21,FALSE))</f>
        <v/>
      </c>
      <c r="AD88" s="436" t="str">
        <f>IF(AD87="","",VLOOKUP(AD87,'【標準様式１】シフト記号表（勤務時間帯）'!$D$6:$X$47,21,FALSE))</f>
        <v/>
      </c>
      <c r="AE88" s="436" t="str">
        <f>IF(AE87="","",VLOOKUP(AE87,'【標準様式１】シフト記号表（勤務時間帯）'!$D$6:$X$47,21,FALSE))</f>
        <v/>
      </c>
      <c r="AF88" s="436" t="str">
        <f>IF(AF87="","",VLOOKUP(AF87,'【標準様式１】シフト記号表（勤務時間帯）'!$D$6:$X$47,21,FALSE))</f>
        <v/>
      </c>
      <c r="AG88" s="436" t="str">
        <f>IF(AG87="","",VLOOKUP(AG87,'【標準様式１】シフト記号表（勤務時間帯）'!$D$6:$X$47,21,FALSE))</f>
        <v/>
      </c>
      <c r="AH88" s="437" t="str">
        <f>IF(AH87="","",VLOOKUP(AH87,'【標準様式１】シフト記号表（勤務時間帯）'!$D$6:$X$47,21,FALSE))</f>
        <v/>
      </c>
      <c r="AI88" s="435" t="str">
        <f>IF(AI87="","",VLOOKUP(AI87,'【標準様式１】シフト記号表（勤務時間帯）'!$D$6:$X$47,21,FALSE))</f>
        <v/>
      </c>
      <c r="AJ88" s="436" t="str">
        <f>IF(AJ87="","",VLOOKUP(AJ87,'【標準様式１】シフト記号表（勤務時間帯）'!$D$6:$X$47,21,FALSE))</f>
        <v/>
      </c>
      <c r="AK88" s="436" t="str">
        <f>IF(AK87="","",VLOOKUP(AK87,'【標準様式１】シフト記号表（勤務時間帯）'!$D$6:$X$47,21,FALSE))</f>
        <v/>
      </c>
      <c r="AL88" s="436" t="str">
        <f>IF(AL87="","",VLOOKUP(AL87,'【標準様式１】シフト記号表（勤務時間帯）'!$D$6:$X$47,21,FALSE))</f>
        <v/>
      </c>
      <c r="AM88" s="436" t="str">
        <f>IF(AM87="","",VLOOKUP(AM87,'【標準様式１】シフト記号表（勤務時間帯）'!$D$6:$X$47,21,FALSE))</f>
        <v/>
      </c>
      <c r="AN88" s="436" t="str">
        <f>IF(AN87="","",VLOOKUP(AN87,'【標準様式１】シフト記号表（勤務時間帯）'!$D$6:$X$47,21,FALSE))</f>
        <v/>
      </c>
      <c r="AO88" s="437" t="str">
        <f>IF(AO87="","",VLOOKUP(AO87,'【標準様式１】シフト記号表（勤務時間帯）'!$D$6:$X$47,21,FALSE))</f>
        <v/>
      </c>
      <c r="AP88" s="435" t="str">
        <f>IF(AP87="","",VLOOKUP(AP87,'【標準様式１】シフト記号表（勤務時間帯）'!$D$6:$X$47,21,FALSE))</f>
        <v/>
      </c>
      <c r="AQ88" s="436" t="str">
        <f>IF(AQ87="","",VLOOKUP(AQ87,'【標準様式１】シフト記号表（勤務時間帯）'!$D$6:$X$47,21,FALSE))</f>
        <v/>
      </c>
      <c r="AR88" s="436" t="str">
        <f>IF(AR87="","",VLOOKUP(AR87,'【標準様式１】シフト記号表（勤務時間帯）'!$D$6:$X$47,21,FALSE))</f>
        <v/>
      </c>
      <c r="AS88" s="436" t="str">
        <f>IF(AS87="","",VLOOKUP(AS87,'【標準様式１】シフト記号表（勤務時間帯）'!$D$6:$X$47,21,FALSE))</f>
        <v/>
      </c>
      <c r="AT88" s="436" t="str">
        <f>IF(AT87="","",VLOOKUP(AT87,'【標準様式１】シフト記号表（勤務時間帯）'!$D$6:$X$47,21,FALSE))</f>
        <v/>
      </c>
      <c r="AU88" s="436" t="str">
        <f>IF(AU87="","",VLOOKUP(AU87,'【標準様式１】シフト記号表（勤務時間帯）'!$D$6:$X$47,21,FALSE))</f>
        <v/>
      </c>
      <c r="AV88" s="437" t="str">
        <f>IF(AV87="","",VLOOKUP(AV87,'【標準様式１】シフト記号表（勤務時間帯）'!$D$6:$X$47,21,FALSE))</f>
        <v/>
      </c>
      <c r="AW88" s="435" t="str">
        <f>IF(AW87="","",VLOOKUP(AW87,'【標準様式１】シフト記号表（勤務時間帯）'!$D$6:$X$47,21,FALSE))</f>
        <v/>
      </c>
      <c r="AX88" s="436" t="str">
        <f>IF(AX87="","",VLOOKUP(AX87,'【標準様式１】シフト記号表（勤務時間帯）'!$D$6:$X$47,21,FALSE))</f>
        <v/>
      </c>
      <c r="AY88" s="436" t="str">
        <f>IF(AY87="","",VLOOKUP(AY87,'【標準様式１】シフト記号表（勤務時間帯）'!$D$6:$X$47,21,FALSE))</f>
        <v/>
      </c>
      <c r="AZ88" s="1352">
        <f>IF($BC$3="４週",SUM(U88:AV88),IF($BC$3="暦月",SUM(U88:AY88),""))</f>
        <v>0</v>
      </c>
      <c r="BA88" s="1353"/>
      <c r="BB88" s="1354">
        <f>IF($BC$3="４週",AZ88/4,IF($BC$3="暦月",(AZ88/($BC$8/7)),""))</f>
        <v>0</v>
      </c>
      <c r="BC88" s="1353"/>
      <c r="BD88" s="1346"/>
      <c r="BE88" s="1347"/>
      <c r="BF88" s="1347"/>
      <c r="BG88" s="1347"/>
      <c r="BH88" s="1348"/>
    </row>
    <row r="89" spans="2:60" ht="20.25" customHeight="1" x14ac:dyDescent="0.4">
      <c r="B89" s="438"/>
      <c r="C89" s="1304"/>
      <c r="D89" s="1305"/>
      <c r="E89" s="1306"/>
      <c r="F89" s="439"/>
      <c r="G89" s="440">
        <f>C87</f>
        <v>0</v>
      </c>
      <c r="H89" s="1309"/>
      <c r="I89" s="1316"/>
      <c r="J89" s="1317"/>
      <c r="K89" s="1317"/>
      <c r="L89" s="1318"/>
      <c r="M89" s="1325"/>
      <c r="N89" s="1326"/>
      <c r="O89" s="1327"/>
      <c r="P89" s="276" t="s">
        <v>836</v>
      </c>
      <c r="Q89" s="211"/>
      <c r="R89" s="211"/>
      <c r="S89" s="459"/>
      <c r="T89" s="460"/>
      <c r="U89" s="444" t="str">
        <f>IF(U87="","",VLOOKUP(U87,'【標準様式１】シフト記号表（勤務時間帯）'!$D$6:$Z$47,23,FALSE))</f>
        <v/>
      </c>
      <c r="V89" s="445" t="str">
        <f>IF(V87="","",VLOOKUP(V87,'【標準様式１】シフト記号表（勤務時間帯）'!$D$6:$Z$47,23,FALSE))</f>
        <v/>
      </c>
      <c r="W89" s="445" t="str">
        <f>IF(W87="","",VLOOKUP(W87,'【標準様式１】シフト記号表（勤務時間帯）'!$D$6:$Z$47,23,FALSE))</f>
        <v/>
      </c>
      <c r="X89" s="445" t="str">
        <f>IF(X87="","",VLOOKUP(X87,'【標準様式１】シフト記号表（勤務時間帯）'!$D$6:$Z$47,23,FALSE))</f>
        <v/>
      </c>
      <c r="Y89" s="445" t="str">
        <f>IF(Y87="","",VLOOKUP(Y87,'【標準様式１】シフト記号表（勤務時間帯）'!$D$6:$Z$47,23,FALSE))</f>
        <v/>
      </c>
      <c r="Z89" s="445" t="str">
        <f>IF(Z87="","",VLOOKUP(Z87,'【標準様式１】シフト記号表（勤務時間帯）'!$D$6:$Z$47,23,FALSE))</f>
        <v/>
      </c>
      <c r="AA89" s="446" t="str">
        <f>IF(AA87="","",VLOOKUP(AA87,'【標準様式１】シフト記号表（勤務時間帯）'!$D$6:$Z$47,23,FALSE))</f>
        <v/>
      </c>
      <c r="AB89" s="444" t="str">
        <f>IF(AB87="","",VLOOKUP(AB87,'【標準様式１】シフト記号表（勤務時間帯）'!$D$6:$Z$47,23,FALSE))</f>
        <v/>
      </c>
      <c r="AC89" s="445" t="str">
        <f>IF(AC87="","",VLOOKUP(AC87,'【標準様式１】シフト記号表（勤務時間帯）'!$D$6:$Z$47,23,FALSE))</f>
        <v/>
      </c>
      <c r="AD89" s="445" t="str">
        <f>IF(AD87="","",VLOOKUP(AD87,'【標準様式１】シフト記号表（勤務時間帯）'!$D$6:$Z$47,23,FALSE))</f>
        <v/>
      </c>
      <c r="AE89" s="445" t="str">
        <f>IF(AE87="","",VLOOKUP(AE87,'【標準様式１】シフト記号表（勤務時間帯）'!$D$6:$Z$47,23,FALSE))</f>
        <v/>
      </c>
      <c r="AF89" s="445" t="str">
        <f>IF(AF87="","",VLOOKUP(AF87,'【標準様式１】シフト記号表（勤務時間帯）'!$D$6:$Z$47,23,FALSE))</f>
        <v/>
      </c>
      <c r="AG89" s="445" t="str">
        <f>IF(AG87="","",VLOOKUP(AG87,'【標準様式１】シフト記号表（勤務時間帯）'!$D$6:$Z$47,23,FALSE))</f>
        <v/>
      </c>
      <c r="AH89" s="446" t="str">
        <f>IF(AH87="","",VLOOKUP(AH87,'【標準様式１】シフト記号表（勤務時間帯）'!$D$6:$Z$47,23,FALSE))</f>
        <v/>
      </c>
      <c r="AI89" s="444" t="str">
        <f>IF(AI87="","",VLOOKUP(AI87,'【標準様式１】シフト記号表（勤務時間帯）'!$D$6:$Z$47,23,FALSE))</f>
        <v/>
      </c>
      <c r="AJ89" s="445" t="str">
        <f>IF(AJ87="","",VLOOKUP(AJ87,'【標準様式１】シフト記号表（勤務時間帯）'!$D$6:$Z$47,23,FALSE))</f>
        <v/>
      </c>
      <c r="AK89" s="445" t="str">
        <f>IF(AK87="","",VLOOKUP(AK87,'【標準様式１】シフト記号表（勤務時間帯）'!$D$6:$Z$47,23,FALSE))</f>
        <v/>
      </c>
      <c r="AL89" s="445" t="str">
        <f>IF(AL87="","",VLOOKUP(AL87,'【標準様式１】シフト記号表（勤務時間帯）'!$D$6:$Z$47,23,FALSE))</f>
        <v/>
      </c>
      <c r="AM89" s="445" t="str">
        <f>IF(AM87="","",VLOOKUP(AM87,'【標準様式１】シフト記号表（勤務時間帯）'!$D$6:$Z$47,23,FALSE))</f>
        <v/>
      </c>
      <c r="AN89" s="445" t="str">
        <f>IF(AN87="","",VLOOKUP(AN87,'【標準様式１】シフト記号表（勤務時間帯）'!$D$6:$Z$47,23,FALSE))</f>
        <v/>
      </c>
      <c r="AO89" s="446" t="str">
        <f>IF(AO87="","",VLOOKUP(AO87,'【標準様式１】シフト記号表（勤務時間帯）'!$D$6:$Z$47,23,FALSE))</f>
        <v/>
      </c>
      <c r="AP89" s="444" t="str">
        <f>IF(AP87="","",VLOOKUP(AP87,'【標準様式１】シフト記号表（勤務時間帯）'!$D$6:$Z$47,23,FALSE))</f>
        <v/>
      </c>
      <c r="AQ89" s="445" t="str">
        <f>IF(AQ87="","",VLOOKUP(AQ87,'【標準様式１】シフト記号表（勤務時間帯）'!$D$6:$Z$47,23,FALSE))</f>
        <v/>
      </c>
      <c r="AR89" s="445" t="str">
        <f>IF(AR87="","",VLOOKUP(AR87,'【標準様式１】シフト記号表（勤務時間帯）'!$D$6:$Z$47,23,FALSE))</f>
        <v/>
      </c>
      <c r="AS89" s="445" t="str">
        <f>IF(AS87="","",VLOOKUP(AS87,'【標準様式１】シフト記号表（勤務時間帯）'!$D$6:$Z$47,23,FALSE))</f>
        <v/>
      </c>
      <c r="AT89" s="445" t="str">
        <f>IF(AT87="","",VLOOKUP(AT87,'【標準様式１】シフト記号表（勤務時間帯）'!$D$6:$Z$47,23,FALSE))</f>
        <v/>
      </c>
      <c r="AU89" s="445" t="str">
        <f>IF(AU87="","",VLOOKUP(AU87,'【標準様式１】シフト記号表（勤務時間帯）'!$D$6:$Z$47,23,FALSE))</f>
        <v/>
      </c>
      <c r="AV89" s="446" t="str">
        <f>IF(AV87="","",VLOOKUP(AV87,'【標準様式１】シフト記号表（勤務時間帯）'!$D$6:$Z$47,23,FALSE))</f>
        <v/>
      </c>
      <c r="AW89" s="444" t="str">
        <f>IF(AW87="","",VLOOKUP(AW87,'【標準様式１】シフト記号表（勤務時間帯）'!$D$6:$Z$47,23,FALSE))</f>
        <v/>
      </c>
      <c r="AX89" s="445" t="str">
        <f>IF(AX87="","",VLOOKUP(AX87,'【標準様式１】シフト記号表（勤務時間帯）'!$D$6:$Z$47,23,FALSE))</f>
        <v/>
      </c>
      <c r="AY89" s="445" t="str">
        <f>IF(AY87="","",VLOOKUP(AY87,'【標準様式１】シフト記号表（勤務時間帯）'!$D$6:$Z$47,23,FALSE))</f>
        <v/>
      </c>
      <c r="AZ89" s="1355">
        <f>IF($BC$3="４週",SUM(U89:AV89),IF($BC$3="暦月",SUM(U89:AY89),""))</f>
        <v>0</v>
      </c>
      <c r="BA89" s="1356"/>
      <c r="BB89" s="1357">
        <f>IF($BC$3="４週",AZ89/4,IF($BC$3="暦月",(AZ89/($BC$8/7)),""))</f>
        <v>0</v>
      </c>
      <c r="BC89" s="1356"/>
      <c r="BD89" s="1349"/>
      <c r="BE89" s="1350"/>
      <c r="BF89" s="1350"/>
      <c r="BG89" s="1350"/>
      <c r="BH89" s="1351"/>
    </row>
    <row r="90" spans="2:60" ht="20.25" customHeight="1" x14ac:dyDescent="0.4">
      <c r="B90" s="447"/>
      <c r="C90" s="1298"/>
      <c r="D90" s="1299"/>
      <c r="E90" s="1300"/>
      <c r="F90" s="448"/>
      <c r="G90" s="449"/>
      <c r="H90" s="1307"/>
      <c r="I90" s="1310"/>
      <c r="J90" s="1311"/>
      <c r="K90" s="1311"/>
      <c r="L90" s="1312"/>
      <c r="M90" s="1319"/>
      <c r="N90" s="1320"/>
      <c r="O90" s="1321"/>
      <c r="P90" s="466" t="s">
        <v>833</v>
      </c>
      <c r="Q90" s="467"/>
      <c r="R90" s="467"/>
      <c r="S90" s="468"/>
      <c r="T90" s="469"/>
      <c r="U90" s="452"/>
      <c r="V90" s="453"/>
      <c r="W90" s="453"/>
      <c r="X90" s="453"/>
      <c r="Y90" s="453"/>
      <c r="Z90" s="453"/>
      <c r="AA90" s="454"/>
      <c r="AB90" s="452"/>
      <c r="AC90" s="453"/>
      <c r="AD90" s="453"/>
      <c r="AE90" s="453"/>
      <c r="AF90" s="453"/>
      <c r="AG90" s="453"/>
      <c r="AH90" s="454"/>
      <c r="AI90" s="452"/>
      <c r="AJ90" s="453"/>
      <c r="AK90" s="453"/>
      <c r="AL90" s="453"/>
      <c r="AM90" s="453"/>
      <c r="AN90" s="453"/>
      <c r="AO90" s="454"/>
      <c r="AP90" s="452"/>
      <c r="AQ90" s="453"/>
      <c r="AR90" s="453"/>
      <c r="AS90" s="453"/>
      <c r="AT90" s="453"/>
      <c r="AU90" s="453"/>
      <c r="AV90" s="454"/>
      <c r="AW90" s="452"/>
      <c r="AX90" s="453"/>
      <c r="AY90" s="453"/>
      <c r="AZ90" s="1328"/>
      <c r="BA90" s="1329"/>
      <c r="BB90" s="1342"/>
      <c r="BC90" s="1329"/>
      <c r="BD90" s="1343"/>
      <c r="BE90" s="1344"/>
      <c r="BF90" s="1344"/>
      <c r="BG90" s="1344"/>
      <c r="BH90" s="1345"/>
    </row>
    <row r="91" spans="2:60" ht="20.25" customHeight="1" x14ac:dyDescent="0.4">
      <c r="B91" s="428">
        <f>B88+1</f>
        <v>24</v>
      </c>
      <c r="C91" s="1301"/>
      <c r="D91" s="1302"/>
      <c r="E91" s="1303"/>
      <c r="F91" s="429">
        <f>C90</f>
        <v>0</v>
      </c>
      <c r="G91" s="430"/>
      <c r="H91" s="1308"/>
      <c r="I91" s="1313"/>
      <c r="J91" s="1314"/>
      <c r="K91" s="1314"/>
      <c r="L91" s="1315"/>
      <c r="M91" s="1322"/>
      <c r="N91" s="1323"/>
      <c r="O91" s="1324"/>
      <c r="P91" s="431" t="s">
        <v>835</v>
      </c>
      <c r="Q91" s="432"/>
      <c r="R91" s="432"/>
      <c r="S91" s="433"/>
      <c r="T91" s="434"/>
      <c r="U91" s="435" t="str">
        <f>IF(U90="","",VLOOKUP(U90,'【標準様式１】シフト記号表（勤務時間帯）'!$D$6:$X$47,21,FALSE))</f>
        <v/>
      </c>
      <c r="V91" s="436" t="str">
        <f>IF(V90="","",VLOOKUP(V90,'【標準様式１】シフト記号表（勤務時間帯）'!$D$6:$X$47,21,FALSE))</f>
        <v/>
      </c>
      <c r="W91" s="436" t="str">
        <f>IF(W90="","",VLOOKUP(W90,'【標準様式１】シフト記号表（勤務時間帯）'!$D$6:$X$47,21,FALSE))</f>
        <v/>
      </c>
      <c r="X91" s="436" t="str">
        <f>IF(X90="","",VLOOKUP(X90,'【標準様式１】シフト記号表（勤務時間帯）'!$D$6:$X$47,21,FALSE))</f>
        <v/>
      </c>
      <c r="Y91" s="436" t="str">
        <f>IF(Y90="","",VLOOKUP(Y90,'【標準様式１】シフト記号表（勤務時間帯）'!$D$6:$X$47,21,FALSE))</f>
        <v/>
      </c>
      <c r="Z91" s="436" t="str">
        <f>IF(Z90="","",VLOOKUP(Z90,'【標準様式１】シフト記号表（勤務時間帯）'!$D$6:$X$47,21,FALSE))</f>
        <v/>
      </c>
      <c r="AA91" s="437" t="str">
        <f>IF(AA90="","",VLOOKUP(AA90,'【標準様式１】シフト記号表（勤務時間帯）'!$D$6:$X$47,21,FALSE))</f>
        <v/>
      </c>
      <c r="AB91" s="435" t="str">
        <f>IF(AB90="","",VLOOKUP(AB90,'【標準様式１】シフト記号表（勤務時間帯）'!$D$6:$X$47,21,FALSE))</f>
        <v/>
      </c>
      <c r="AC91" s="436" t="str">
        <f>IF(AC90="","",VLOOKUP(AC90,'【標準様式１】シフト記号表（勤務時間帯）'!$D$6:$X$47,21,FALSE))</f>
        <v/>
      </c>
      <c r="AD91" s="436" t="str">
        <f>IF(AD90="","",VLOOKUP(AD90,'【標準様式１】シフト記号表（勤務時間帯）'!$D$6:$X$47,21,FALSE))</f>
        <v/>
      </c>
      <c r="AE91" s="436" t="str">
        <f>IF(AE90="","",VLOOKUP(AE90,'【標準様式１】シフト記号表（勤務時間帯）'!$D$6:$X$47,21,FALSE))</f>
        <v/>
      </c>
      <c r="AF91" s="436" t="str">
        <f>IF(AF90="","",VLOOKUP(AF90,'【標準様式１】シフト記号表（勤務時間帯）'!$D$6:$X$47,21,FALSE))</f>
        <v/>
      </c>
      <c r="AG91" s="436" t="str">
        <f>IF(AG90="","",VLOOKUP(AG90,'【標準様式１】シフト記号表（勤務時間帯）'!$D$6:$X$47,21,FALSE))</f>
        <v/>
      </c>
      <c r="AH91" s="437" t="str">
        <f>IF(AH90="","",VLOOKUP(AH90,'【標準様式１】シフト記号表（勤務時間帯）'!$D$6:$X$47,21,FALSE))</f>
        <v/>
      </c>
      <c r="AI91" s="435" t="str">
        <f>IF(AI90="","",VLOOKUP(AI90,'【標準様式１】シフト記号表（勤務時間帯）'!$D$6:$X$47,21,FALSE))</f>
        <v/>
      </c>
      <c r="AJ91" s="436" t="str">
        <f>IF(AJ90="","",VLOOKUP(AJ90,'【標準様式１】シフト記号表（勤務時間帯）'!$D$6:$X$47,21,FALSE))</f>
        <v/>
      </c>
      <c r="AK91" s="436" t="str">
        <f>IF(AK90="","",VLOOKUP(AK90,'【標準様式１】シフト記号表（勤務時間帯）'!$D$6:$X$47,21,FALSE))</f>
        <v/>
      </c>
      <c r="AL91" s="436" t="str">
        <f>IF(AL90="","",VLOOKUP(AL90,'【標準様式１】シフト記号表（勤務時間帯）'!$D$6:$X$47,21,FALSE))</f>
        <v/>
      </c>
      <c r="AM91" s="436" t="str">
        <f>IF(AM90="","",VLOOKUP(AM90,'【標準様式１】シフト記号表（勤務時間帯）'!$D$6:$X$47,21,FALSE))</f>
        <v/>
      </c>
      <c r="AN91" s="436" t="str">
        <f>IF(AN90="","",VLOOKUP(AN90,'【標準様式１】シフト記号表（勤務時間帯）'!$D$6:$X$47,21,FALSE))</f>
        <v/>
      </c>
      <c r="AO91" s="437" t="str">
        <f>IF(AO90="","",VLOOKUP(AO90,'【標準様式１】シフト記号表（勤務時間帯）'!$D$6:$X$47,21,FALSE))</f>
        <v/>
      </c>
      <c r="AP91" s="435" t="str">
        <f>IF(AP90="","",VLOOKUP(AP90,'【標準様式１】シフト記号表（勤務時間帯）'!$D$6:$X$47,21,FALSE))</f>
        <v/>
      </c>
      <c r="AQ91" s="436" t="str">
        <f>IF(AQ90="","",VLOOKUP(AQ90,'【標準様式１】シフト記号表（勤務時間帯）'!$D$6:$X$47,21,FALSE))</f>
        <v/>
      </c>
      <c r="AR91" s="436" t="str">
        <f>IF(AR90="","",VLOOKUP(AR90,'【標準様式１】シフト記号表（勤務時間帯）'!$D$6:$X$47,21,FALSE))</f>
        <v/>
      </c>
      <c r="AS91" s="436" t="str">
        <f>IF(AS90="","",VLOOKUP(AS90,'【標準様式１】シフト記号表（勤務時間帯）'!$D$6:$X$47,21,FALSE))</f>
        <v/>
      </c>
      <c r="AT91" s="436" t="str">
        <f>IF(AT90="","",VLOOKUP(AT90,'【標準様式１】シフト記号表（勤務時間帯）'!$D$6:$X$47,21,FALSE))</f>
        <v/>
      </c>
      <c r="AU91" s="436" t="str">
        <f>IF(AU90="","",VLOOKUP(AU90,'【標準様式１】シフト記号表（勤務時間帯）'!$D$6:$X$47,21,FALSE))</f>
        <v/>
      </c>
      <c r="AV91" s="437" t="str">
        <f>IF(AV90="","",VLOOKUP(AV90,'【標準様式１】シフト記号表（勤務時間帯）'!$D$6:$X$47,21,FALSE))</f>
        <v/>
      </c>
      <c r="AW91" s="435" t="str">
        <f>IF(AW90="","",VLOOKUP(AW90,'【標準様式１】シフト記号表（勤務時間帯）'!$D$6:$X$47,21,FALSE))</f>
        <v/>
      </c>
      <c r="AX91" s="436" t="str">
        <f>IF(AX90="","",VLOOKUP(AX90,'【標準様式１】シフト記号表（勤務時間帯）'!$D$6:$X$47,21,FALSE))</f>
        <v/>
      </c>
      <c r="AY91" s="436" t="str">
        <f>IF(AY90="","",VLOOKUP(AY90,'【標準様式１】シフト記号表（勤務時間帯）'!$D$6:$X$47,21,FALSE))</f>
        <v/>
      </c>
      <c r="AZ91" s="1352">
        <f>IF($BC$3="４週",SUM(U91:AV91),IF($BC$3="暦月",SUM(U91:AY91),""))</f>
        <v>0</v>
      </c>
      <c r="BA91" s="1353"/>
      <c r="BB91" s="1354">
        <f>IF($BC$3="４週",AZ91/4,IF($BC$3="暦月",(AZ91/($BC$8/7)),""))</f>
        <v>0</v>
      </c>
      <c r="BC91" s="1353"/>
      <c r="BD91" s="1346"/>
      <c r="BE91" s="1347"/>
      <c r="BF91" s="1347"/>
      <c r="BG91" s="1347"/>
      <c r="BH91" s="1348"/>
    </row>
    <row r="92" spans="2:60" ht="20.25" customHeight="1" x14ac:dyDescent="0.4">
      <c r="B92" s="438"/>
      <c r="C92" s="1304"/>
      <c r="D92" s="1305"/>
      <c r="E92" s="1306"/>
      <c r="F92" s="439"/>
      <c r="G92" s="440">
        <f>C90</f>
        <v>0</v>
      </c>
      <c r="H92" s="1309"/>
      <c r="I92" s="1316"/>
      <c r="J92" s="1317"/>
      <c r="K92" s="1317"/>
      <c r="L92" s="1318"/>
      <c r="M92" s="1325"/>
      <c r="N92" s="1326"/>
      <c r="O92" s="1327"/>
      <c r="P92" s="276" t="s">
        <v>836</v>
      </c>
      <c r="Q92" s="211"/>
      <c r="R92" s="211"/>
      <c r="S92" s="459"/>
      <c r="T92" s="460"/>
      <c r="U92" s="444" t="str">
        <f>IF(U90="","",VLOOKUP(U90,'【標準様式１】シフト記号表（勤務時間帯）'!$D$6:$Z$47,23,FALSE))</f>
        <v/>
      </c>
      <c r="V92" s="445" t="str">
        <f>IF(V90="","",VLOOKUP(V90,'【標準様式１】シフト記号表（勤務時間帯）'!$D$6:$Z$47,23,FALSE))</f>
        <v/>
      </c>
      <c r="W92" s="445" t="str">
        <f>IF(W90="","",VLOOKUP(W90,'【標準様式１】シフト記号表（勤務時間帯）'!$D$6:$Z$47,23,FALSE))</f>
        <v/>
      </c>
      <c r="X92" s="445" t="str">
        <f>IF(X90="","",VLOOKUP(X90,'【標準様式１】シフト記号表（勤務時間帯）'!$D$6:$Z$47,23,FALSE))</f>
        <v/>
      </c>
      <c r="Y92" s="445" t="str">
        <f>IF(Y90="","",VLOOKUP(Y90,'【標準様式１】シフト記号表（勤務時間帯）'!$D$6:$Z$47,23,FALSE))</f>
        <v/>
      </c>
      <c r="Z92" s="445" t="str">
        <f>IF(Z90="","",VLOOKUP(Z90,'【標準様式１】シフト記号表（勤務時間帯）'!$D$6:$Z$47,23,FALSE))</f>
        <v/>
      </c>
      <c r="AA92" s="446" t="str">
        <f>IF(AA90="","",VLOOKUP(AA90,'【標準様式１】シフト記号表（勤務時間帯）'!$D$6:$Z$47,23,FALSE))</f>
        <v/>
      </c>
      <c r="AB92" s="444" t="str">
        <f>IF(AB90="","",VLOOKUP(AB90,'【標準様式１】シフト記号表（勤務時間帯）'!$D$6:$Z$47,23,FALSE))</f>
        <v/>
      </c>
      <c r="AC92" s="445" t="str">
        <f>IF(AC90="","",VLOOKUP(AC90,'【標準様式１】シフト記号表（勤務時間帯）'!$D$6:$Z$47,23,FALSE))</f>
        <v/>
      </c>
      <c r="AD92" s="445" t="str">
        <f>IF(AD90="","",VLOOKUP(AD90,'【標準様式１】シフト記号表（勤務時間帯）'!$D$6:$Z$47,23,FALSE))</f>
        <v/>
      </c>
      <c r="AE92" s="445" t="str">
        <f>IF(AE90="","",VLOOKUP(AE90,'【標準様式１】シフト記号表（勤務時間帯）'!$D$6:$Z$47,23,FALSE))</f>
        <v/>
      </c>
      <c r="AF92" s="445" t="str">
        <f>IF(AF90="","",VLOOKUP(AF90,'【標準様式１】シフト記号表（勤務時間帯）'!$D$6:$Z$47,23,FALSE))</f>
        <v/>
      </c>
      <c r="AG92" s="445" t="str">
        <f>IF(AG90="","",VLOOKUP(AG90,'【標準様式１】シフト記号表（勤務時間帯）'!$D$6:$Z$47,23,FALSE))</f>
        <v/>
      </c>
      <c r="AH92" s="446" t="str">
        <f>IF(AH90="","",VLOOKUP(AH90,'【標準様式１】シフト記号表（勤務時間帯）'!$D$6:$Z$47,23,FALSE))</f>
        <v/>
      </c>
      <c r="AI92" s="444" t="str">
        <f>IF(AI90="","",VLOOKUP(AI90,'【標準様式１】シフト記号表（勤務時間帯）'!$D$6:$Z$47,23,FALSE))</f>
        <v/>
      </c>
      <c r="AJ92" s="445" t="str">
        <f>IF(AJ90="","",VLOOKUP(AJ90,'【標準様式１】シフト記号表（勤務時間帯）'!$D$6:$Z$47,23,FALSE))</f>
        <v/>
      </c>
      <c r="AK92" s="445" t="str">
        <f>IF(AK90="","",VLOOKUP(AK90,'【標準様式１】シフト記号表（勤務時間帯）'!$D$6:$Z$47,23,FALSE))</f>
        <v/>
      </c>
      <c r="AL92" s="445" t="str">
        <f>IF(AL90="","",VLOOKUP(AL90,'【標準様式１】シフト記号表（勤務時間帯）'!$D$6:$Z$47,23,FALSE))</f>
        <v/>
      </c>
      <c r="AM92" s="445" t="str">
        <f>IF(AM90="","",VLOOKUP(AM90,'【標準様式１】シフト記号表（勤務時間帯）'!$D$6:$Z$47,23,FALSE))</f>
        <v/>
      </c>
      <c r="AN92" s="445" t="str">
        <f>IF(AN90="","",VLOOKUP(AN90,'【標準様式１】シフト記号表（勤務時間帯）'!$D$6:$Z$47,23,FALSE))</f>
        <v/>
      </c>
      <c r="AO92" s="446" t="str">
        <f>IF(AO90="","",VLOOKUP(AO90,'【標準様式１】シフト記号表（勤務時間帯）'!$D$6:$Z$47,23,FALSE))</f>
        <v/>
      </c>
      <c r="AP92" s="444" t="str">
        <f>IF(AP90="","",VLOOKUP(AP90,'【標準様式１】シフト記号表（勤務時間帯）'!$D$6:$Z$47,23,FALSE))</f>
        <v/>
      </c>
      <c r="AQ92" s="445" t="str">
        <f>IF(AQ90="","",VLOOKUP(AQ90,'【標準様式１】シフト記号表（勤務時間帯）'!$D$6:$Z$47,23,FALSE))</f>
        <v/>
      </c>
      <c r="AR92" s="445" t="str">
        <f>IF(AR90="","",VLOOKUP(AR90,'【標準様式１】シフト記号表（勤務時間帯）'!$D$6:$Z$47,23,FALSE))</f>
        <v/>
      </c>
      <c r="AS92" s="445" t="str">
        <f>IF(AS90="","",VLOOKUP(AS90,'【標準様式１】シフト記号表（勤務時間帯）'!$D$6:$Z$47,23,FALSE))</f>
        <v/>
      </c>
      <c r="AT92" s="445" t="str">
        <f>IF(AT90="","",VLOOKUP(AT90,'【標準様式１】シフト記号表（勤務時間帯）'!$D$6:$Z$47,23,FALSE))</f>
        <v/>
      </c>
      <c r="AU92" s="445" t="str">
        <f>IF(AU90="","",VLOOKUP(AU90,'【標準様式１】シフト記号表（勤務時間帯）'!$D$6:$Z$47,23,FALSE))</f>
        <v/>
      </c>
      <c r="AV92" s="446" t="str">
        <f>IF(AV90="","",VLOOKUP(AV90,'【標準様式１】シフト記号表（勤務時間帯）'!$D$6:$Z$47,23,FALSE))</f>
        <v/>
      </c>
      <c r="AW92" s="444" t="str">
        <f>IF(AW90="","",VLOOKUP(AW90,'【標準様式１】シフト記号表（勤務時間帯）'!$D$6:$Z$47,23,FALSE))</f>
        <v/>
      </c>
      <c r="AX92" s="445" t="str">
        <f>IF(AX90="","",VLOOKUP(AX90,'【標準様式１】シフト記号表（勤務時間帯）'!$D$6:$Z$47,23,FALSE))</f>
        <v/>
      </c>
      <c r="AY92" s="445" t="str">
        <f>IF(AY90="","",VLOOKUP(AY90,'【標準様式１】シフト記号表（勤務時間帯）'!$D$6:$Z$47,23,FALSE))</f>
        <v/>
      </c>
      <c r="AZ92" s="1355">
        <f>IF($BC$3="４週",SUM(U92:AV92),IF($BC$3="暦月",SUM(U92:AY92),""))</f>
        <v>0</v>
      </c>
      <c r="BA92" s="1356"/>
      <c r="BB92" s="1357">
        <f>IF($BC$3="４週",AZ92/4,IF($BC$3="暦月",(AZ92/($BC$8/7)),""))</f>
        <v>0</v>
      </c>
      <c r="BC92" s="1356"/>
      <c r="BD92" s="1349"/>
      <c r="BE92" s="1350"/>
      <c r="BF92" s="1350"/>
      <c r="BG92" s="1350"/>
      <c r="BH92" s="1351"/>
    </row>
    <row r="93" spans="2:60" ht="20.25" customHeight="1" x14ac:dyDescent="0.4">
      <c r="B93" s="447"/>
      <c r="C93" s="1298"/>
      <c r="D93" s="1299"/>
      <c r="E93" s="1300"/>
      <c r="F93" s="448"/>
      <c r="G93" s="449"/>
      <c r="H93" s="1307"/>
      <c r="I93" s="1310"/>
      <c r="J93" s="1311"/>
      <c r="K93" s="1311"/>
      <c r="L93" s="1312"/>
      <c r="M93" s="1319"/>
      <c r="N93" s="1320"/>
      <c r="O93" s="1321"/>
      <c r="P93" s="466" t="s">
        <v>833</v>
      </c>
      <c r="Q93" s="467"/>
      <c r="R93" s="467"/>
      <c r="S93" s="468"/>
      <c r="T93" s="469"/>
      <c r="U93" s="452"/>
      <c r="V93" s="453"/>
      <c r="W93" s="453"/>
      <c r="X93" s="453"/>
      <c r="Y93" s="453"/>
      <c r="Z93" s="453"/>
      <c r="AA93" s="454"/>
      <c r="AB93" s="452"/>
      <c r="AC93" s="453"/>
      <c r="AD93" s="453"/>
      <c r="AE93" s="453"/>
      <c r="AF93" s="453"/>
      <c r="AG93" s="453"/>
      <c r="AH93" s="454"/>
      <c r="AI93" s="452"/>
      <c r="AJ93" s="453"/>
      <c r="AK93" s="453"/>
      <c r="AL93" s="453"/>
      <c r="AM93" s="453"/>
      <c r="AN93" s="453"/>
      <c r="AO93" s="454"/>
      <c r="AP93" s="452"/>
      <c r="AQ93" s="453"/>
      <c r="AR93" s="453"/>
      <c r="AS93" s="453"/>
      <c r="AT93" s="453"/>
      <c r="AU93" s="453"/>
      <c r="AV93" s="454"/>
      <c r="AW93" s="452"/>
      <c r="AX93" s="453"/>
      <c r="AY93" s="453"/>
      <c r="AZ93" s="1328"/>
      <c r="BA93" s="1329"/>
      <c r="BB93" s="1342"/>
      <c r="BC93" s="1329"/>
      <c r="BD93" s="1343"/>
      <c r="BE93" s="1344"/>
      <c r="BF93" s="1344"/>
      <c r="BG93" s="1344"/>
      <c r="BH93" s="1345"/>
    </row>
    <row r="94" spans="2:60" ht="20.25" customHeight="1" x14ac:dyDescent="0.4">
      <c r="B94" s="428">
        <f>B91+1</f>
        <v>25</v>
      </c>
      <c r="C94" s="1301"/>
      <c r="D94" s="1302"/>
      <c r="E94" s="1303"/>
      <c r="F94" s="429">
        <f>C93</f>
        <v>0</v>
      </c>
      <c r="G94" s="430"/>
      <c r="H94" s="1308"/>
      <c r="I94" s="1313"/>
      <c r="J94" s="1314"/>
      <c r="K94" s="1314"/>
      <c r="L94" s="1315"/>
      <c r="M94" s="1322"/>
      <c r="N94" s="1323"/>
      <c r="O94" s="1324"/>
      <c r="P94" s="431" t="s">
        <v>835</v>
      </c>
      <c r="Q94" s="432"/>
      <c r="R94" s="432"/>
      <c r="S94" s="433"/>
      <c r="T94" s="434"/>
      <c r="U94" s="435" t="str">
        <f>IF(U93="","",VLOOKUP(U93,'【標準様式１】シフト記号表（勤務時間帯）'!$D$6:$X$47,21,FALSE))</f>
        <v/>
      </c>
      <c r="V94" s="436" t="str">
        <f>IF(V93="","",VLOOKUP(V93,'【標準様式１】シフト記号表（勤務時間帯）'!$D$6:$X$47,21,FALSE))</f>
        <v/>
      </c>
      <c r="W94" s="436" t="str">
        <f>IF(W93="","",VLOOKUP(W93,'【標準様式１】シフト記号表（勤務時間帯）'!$D$6:$X$47,21,FALSE))</f>
        <v/>
      </c>
      <c r="X94" s="436" t="str">
        <f>IF(X93="","",VLOOKUP(X93,'【標準様式１】シフト記号表（勤務時間帯）'!$D$6:$X$47,21,FALSE))</f>
        <v/>
      </c>
      <c r="Y94" s="436" t="str">
        <f>IF(Y93="","",VLOOKUP(Y93,'【標準様式１】シフト記号表（勤務時間帯）'!$D$6:$X$47,21,FALSE))</f>
        <v/>
      </c>
      <c r="Z94" s="436" t="str">
        <f>IF(Z93="","",VLOOKUP(Z93,'【標準様式１】シフト記号表（勤務時間帯）'!$D$6:$X$47,21,FALSE))</f>
        <v/>
      </c>
      <c r="AA94" s="437" t="str">
        <f>IF(AA93="","",VLOOKUP(AA93,'【標準様式１】シフト記号表（勤務時間帯）'!$D$6:$X$47,21,FALSE))</f>
        <v/>
      </c>
      <c r="AB94" s="435" t="str">
        <f>IF(AB93="","",VLOOKUP(AB93,'【標準様式１】シフト記号表（勤務時間帯）'!$D$6:$X$47,21,FALSE))</f>
        <v/>
      </c>
      <c r="AC94" s="436" t="str">
        <f>IF(AC93="","",VLOOKUP(AC93,'【標準様式１】シフト記号表（勤務時間帯）'!$D$6:$X$47,21,FALSE))</f>
        <v/>
      </c>
      <c r="AD94" s="436" t="str">
        <f>IF(AD93="","",VLOOKUP(AD93,'【標準様式１】シフト記号表（勤務時間帯）'!$D$6:$X$47,21,FALSE))</f>
        <v/>
      </c>
      <c r="AE94" s="436" t="str">
        <f>IF(AE93="","",VLOOKUP(AE93,'【標準様式１】シフト記号表（勤務時間帯）'!$D$6:$X$47,21,FALSE))</f>
        <v/>
      </c>
      <c r="AF94" s="436" t="str">
        <f>IF(AF93="","",VLOOKUP(AF93,'【標準様式１】シフト記号表（勤務時間帯）'!$D$6:$X$47,21,FALSE))</f>
        <v/>
      </c>
      <c r="AG94" s="436" t="str">
        <f>IF(AG93="","",VLOOKUP(AG93,'【標準様式１】シフト記号表（勤務時間帯）'!$D$6:$X$47,21,FALSE))</f>
        <v/>
      </c>
      <c r="AH94" s="437" t="str">
        <f>IF(AH93="","",VLOOKUP(AH93,'【標準様式１】シフト記号表（勤務時間帯）'!$D$6:$X$47,21,FALSE))</f>
        <v/>
      </c>
      <c r="AI94" s="435" t="str">
        <f>IF(AI93="","",VLOOKUP(AI93,'【標準様式１】シフト記号表（勤務時間帯）'!$D$6:$X$47,21,FALSE))</f>
        <v/>
      </c>
      <c r="AJ94" s="436" t="str">
        <f>IF(AJ93="","",VLOOKUP(AJ93,'【標準様式１】シフト記号表（勤務時間帯）'!$D$6:$X$47,21,FALSE))</f>
        <v/>
      </c>
      <c r="AK94" s="436" t="str">
        <f>IF(AK93="","",VLOOKUP(AK93,'【標準様式１】シフト記号表（勤務時間帯）'!$D$6:$X$47,21,FALSE))</f>
        <v/>
      </c>
      <c r="AL94" s="436" t="str">
        <f>IF(AL93="","",VLOOKUP(AL93,'【標準様式１】シフト記号表（勤務時間帯）'!$D$6:$X$47,21,FALSE))</f>
        <v/>
      </c>
      <c r="AM94" s="436" t="str">
        <f>IF(AM93="","",VLOOKUP(AM93,'【標準様式１】シフト記号表（勤務時間帯）'!$D$6:$X$47,21,FALSE))</f>
        <v/>
      </c>
      <c r="AN94" s="436" t="str">
        <f>IF(AN93="","",VLOOKUP(AN93,'【標準様式１】シフト記号表（勤務時間帯）'!$D$6:$X$47,21,FALSE))</f>
        <v/>
      </c>
      <c r="AO94" s="437" t="str">
        <f>IF(AO93="","",VLOOKUP(AO93,'【標準様式１】シフト記号表（勤務時間帯）'!$D$6:$X$47,21,FALSE))</f>
        <v/>
      </c>
      <c r="AP94" s="435" t="str">
        <f>IF(AP93="","",VLOOKUP(AP93,'【標準様式１】シフト記号表（勤務時間帯）'!$D$6:$X$47,21,FALSE))</f>
        <v/>
      </c>
      <c r="AQ94" s="436" t="str">
        <f>IF(AQ93="","",VLOOKUP(AQ93,'【標準様式１】シフト記号表（勤務時間帯）'!$D$6:$X$47,21,FALSE))</f>
        <v/>
      </c>
      <c r="AR94" s="436" t="str">
        <f>IF(AR93="","",VLOOKUP(AR93,'【標準様式１】シフト記号表（勤務時間帯）'!$D$6:$X$47,21,FALSE))</f>
        <v/>
      </c>
      <c r="AS94" s="436" t="str">
        <f>IF(AS93="","",VLOOKUP(AS93,'【標準様式１】シフト記号表（勤務時間帯）'!$D$6:$X$47,21,FALSE))</f>
        <v/>
      </c>
      <c r="AT94" s="436" t="str">
        <f>IF(AT93="","",VLOOKUP(AT93,'【標準様式１】シフト記号表（勤務時間帯）'!$D$6:$X$47,21,FALSE))</f>
        <v/>
      </c>
      <c r="AU94" s="436" t="str">
        <f>IF(AU93="","",VLOOKUP(AU93,'【標準様式１】シフト記号表（勤務時間帯）'!$D$6:$X$47,21,FALSE))</f>
        <v/>
      </c>
      <c r="AV94" s="437" t="str">
        <f>IF(AV93="","",VLOOKUP(AV93,'【標準様式１】シフト記号表（勤務時間帯）'!$D$6:$X$47,21,FALSE))</f>
        <v/>
      </c>
      <c r="AW94" s="435" t="str">
        <f>IF(AW93="","",VLOOKUP(AW93,'【標準様式１】シフト記号表（勤務時間帯）'!$D$6:$X$47,21,FALSE))</f>
        <v/>
      </c>
      <c r="AX94" s="436" t="str">
        <f>IF(AX93="","",VLOOKUP(AX93,'【標準様式１】シフト記号表（勤務時間帯）'!$D$6:$X$47,21,FALSE))</f>
        <v/>
      </c>
      <c r="AY94" s="436" t="str">
        <f>IF(AY93="","",VLOOKUP(AY93,'【標準様式１】シフト記号表（勤務時間帯）'!$D$6:$X$47,21,FALSE))</f>
        <v/>
      </c>
      <c r="AZ94" s="1352">
        <f>IF($BC$3="４週",SUM(U94:AV94),IF($BC$3="暦月",SUM(U94:AY94),""))</f>
        <v>0</v>
      </c>
      <c r="BA94" s="1353"/>
      <c r="BB94" s="1354">
        <f>IF($BC$3="４週",AZ94/4,IF($BC$3="暦月",(AZ94/($BC$8/7)),""))</f>
        <v>0</v>
      </c>
      <c r="BC94" s="1353"/>
      <c r="BD94" s="1346"/>
      <c r="BE94" s="1347"/>
      <c r="BF94" s="1347"/>
      <c r="BG94" s="1347"/>
      <c r="BH94" s="1348"/>
    </row>
    <row r="95" spans="2:60" ht="20.25" customHeight="1" x14ac:dyDescent="0.4">
      <c r="B95" s="438"/>
      <c r="C95" s="1304"/>
      <c r="D95" s="1305"/>
      <c r="E95" s="1306"/>
      <c r="F95" s="439"/>
      <c r="G95" s="440">
        <f>C93</f>
        <v>0</v>
      </c>
      <c r="H95" s="1309"/>
      <c r="I95" s="1316"/>
      <c r="J95" s="1317"/>
      <c r="K95" s="1317"/>
      <c r="L95" s="1318"/>
      <c r="M95" s="1325"/>
      <c r="N95" s="1326"/>
      <c r="O95" s="1327"/>
      <c r="P95" s="276" t="s">
        <v>836</v>
      </c>
      <c r="Q95" s="211"/>
      <c r="R95" s="211"/>
      <c r="S95" s="459"/>
      <c r="T95" s="460"/>
      <c r="U95" s="444" t="str">
        <f>IF(U93="","",VLOOKUP(U93,'【標準様式１】シフト記号表（勤務時間帯）'!$D$6:$Z$47,23,FALSE))</f>
        <v/>
      </c>
      <c r="V95" s="445" t="str">
        <f>IF(V93="","",VLOOKUP(V93,'【標準様式１】シフト記号表（勤務時間帯）'!$D$6:$Z$47,23,FALSE))</f>
        <v/>
      </c>
      <c r="W95" s="445" t="str">
        <f>IF(W93="","",VLOOKUP(W93,'【標準様式１】シフト記号表（勤務時間帯）'!$D$6:$Z$47,23,FALSE))</f>
        <v/>
      </c>
      <c r="X95" s="445" t="str">
        <f>IF(X93="","",VLOOKUP(X93,'【標準様式１】シフト記号表（勤務時間帯）'!$D$6:$Z$47,23,FALSE))</f>
        <v/>
      </c>
      <c r="Y95" s="445" t="str">
        <f>IF(Y93="","",VLOOKUP(Y93,'【標準様式１】シフト記号表（勤務時間帯）'!$D$6:$Z$47,23,FALSE))</f>
        <v/>
      </c>
      <c r="Z95" s="445" t="str">
        <f>IF(Z93="","",VLOOKUP(Z93,'【標準様式１】シフト記号表（勤務時間帯）'!$D$6:$Z$47,23,FALSE))</f>
        <v/>
      </c>
      <c r="AA95" s="446" t="str">
        <f>IF(AA93="","",VLOOKUP(AA93,'【標準様式１】シフト記号表（勤務時間帯）'!$D$6:$Z$47,23,FALSE))</f>
        <v/>
      </c>
      <c r="AB95" s="444" t="str">
        <f>IF(AB93="","",VLOOKUP(AB93,'【標準様式１】シフト記号表（勤務時間帯）'!$D$6:$Z$47,23,FALSE))</f>
        <v/>
      </c>
      <c r="AC95" s="445" t="str">
        <f>IF(AC93="","",VLOOKUP(AC93,'【標準様式１】シフト記号表（勤務時間帯）'!$D$6:$Z$47,23,FALSE))</f>
        <v/>
      </c>
      <c r="AD95" s="445" t="str">
        <f>IF(AD93="","",VLOOKUP(AD93,'【標準様式１】シフト記号表（勤務時間帯）'!$D$6:$Z$47,23,FALSE))</f>
        <v/>
      </c>
      <c r="AE95" s="445" t="str">
        <f>IF(AE93="","",VLOOKUP(AE93,'【標準様式１】シフト記号表（勤務時間帯）'!$D$6:$Z$47,23,FALSE))</f>
        <v/>
      </c>
      <c r="AF95" s="445" t="str">
        <f>IF(AF93="","",VLOOKUP(AF93,'【標準様式１】シフト記号表（勤務時間帯）'!$D$6:$Z$47,23,FALSE))</f>
        <v/>
      </c>
      <c r="AG95" s="445" t="str">
        <f>IF(AG93="","",VLOOKUP(AG93,'【標準様式１】シフト記号表（勤務時間帯）'!$D$6:$Z$47,23,FALSE))</f>
        <v/>
      </c>
      <c r="AH95" s="446" t="str">
        <f>IF(AH93="","",VLOOKUP(AH93,'【標準様式１】シフト記号表（勤務時間帯）'!$D$6:$Z$47,23,FALSE))</f>
        <v/>
      </c>
      <c r="AI95" s="444" t="str">
        <f>IF(AI93="","",VLOOKUP(AI93,'【標準様式１】シフト記号表（勤務時間帯）'!$D$6:$Z$47,23,FALSE))</f>
        <v/>
      </c>
      <c r="AJ95" s="445" t="str">
        <f>IF(AJ93="","",VLOOKUP(AJ93,'【標準様式１】シフト記号表（勤務時間帯）'!$D$6:$Z$47,23,FALSE))</f>
        <v/>
      </c>
      <c r="AK95" s="445" t="str">
        <f>IF(AK93="","",VLOOKUP(AK93,'【標準様式１】シフト記号表（勤務時間帯）'!$D$6:$Z$47,23,FALSE))</f>
        <v/>
      </c>
      <c r="AL95" s="445" t="str">
        <f>IF(AL93="","",VLOOKUP(AL93,'【標準様式１】シフト記号表（勤務時間帯）'!$D$6:$Z$47,23,FALSE))</f>
        <v/>
      </c>
      <c r="AM95" s="445" t="str">
        <f>IF(AM93="","",VLOOKUP(AM93,'【標準様式１】シフト記号表（勤務時間帯）'!$D$6:$Z$47,23,FALSE))</f>
        <v/>
      </c>
      <c r="AN95" s="445" t="str">
        <f>IF(AN93="","",VLOOKUP(AN93,'【標準様式１】シフト記号表（勤務時間帯）'!$D$6:$Z$47,23,FALSE))</f>
        <v/>
      </c>
      <c r="AO95" s="446" t="str">
        <f>IF(AO93="","",VLOOKUP(AO93,'【標準様式１】シフト記号表（勤務時間帯）'!$D$6:$Z$47,23,FALSE))</f>
        <v/>
      </c>
      <c r="AP95" s="444" t="str">
        <f>IF(AP93="","",VLOOKUP(AP93,'【標準様式１】シフト記号表（勤務時間帯）'!$D$6:$Z$47,23,FALSE))</f>
        <v/>
      </c>
      <c r="AQ95" s="445" t="str">
        <f>IF(AQ93="","",VLOOKUP(AQ93,'【標準様式１】シフト記号表（勤務時間帯）'!$D$6:$Z$47,23,FALSE))</f>
        <v/>
      </c>
      <c r="AR95" s="445" t="str">
        <f>IF(AR93="","",VLOOKUP(AR93,'【標準様式１】シフト記号表（勤務時間帯）'!$D$6:$Z$47,23,FALSE))</f>
        <v/>
      </c>
      <c r="AS95" s="445" t="str">
        <f>IF(AS93="","",VLOOKUP(AS93,'【標準様式１】シフト記号表（勤務時間帯）'!$D$6:$Z$47,23,FALSE))</f>
        <v/>
      </c>
      <c r="AT95" s="445" t="str">
        <f>IF(AT93="","",VLOOKUP(AT93,'【標準様式１】シフト記号表（勤務時間帯）'!$D$6:$Z$47,23,FALSE))</f>
        <v/>
      </c>
      <c r="AU95" s="445" t="str">
        <f>IF(AU93="","",VLOOKUP(AU93,'【標準様式１】シフト記号表（勤務時間帯）'!$D$6:$Z$47,23,FALSE))</f>
        <v/>
      </c>
      <c r="AV95" s="446" t="str">
        <f>IF(AV93="","",VLOOKUP(AV93,'【標準様式１】シフト記号表（勤務時間帯）'!$D$6:$Z$47,23,FALSE))</f>
        <v/>
      </c>
      <c r="AW95" s="444" t="str">
        <f>IF(AW93="","",VLOOKUP(AW93,'【標準様式１】シフト記号表（勤務時間帯）'!$D$6:$Z$47,23,FALSE))</f>
        <v/>
      </c>
      <c r="AX95" s="445" t="str">
        <f>IF(AX93="","",VLOOKUP(AX93,'【標準様式１】シフト記号表（勤務時間帯）'!$D$6:$Z$47,23,FALSE))</f>
        <v/>
      </c>
      <c r="AY95" s="445" t="str">
        <f>IF(AY93="","",VLOOKUP(AY93,'【標準様式１】シフト記号表（勤務時間帯）'!$D$6:$Z$47,23,FALSE))</f>
        <v/>
      </c>
      <c r="AZ95" s="1355">
        <f>IF($BC$3="４週",SUM(U95:AV95),IF($BC$3="暦月",SUM(U95:AY95),""))</f>
        <v>0</v>
      </c>
      <c r="BA95" s="1356"/>
      <c r="BB95" s="1357">
        <f>IF($BC$3="４週",AZ95/4,IF($BC$3="暦月",(AZ95/($BC$8/7)),""))</f>
        <v>0</v>
      </c>
      <c r="BC95" s="1356"/>
      <c r="BD95" s="1349"/>
      <c r="BE95" s="1350"/>
      <c r="BF95" s="1350"/>
      <c r="BG95" s="1350"/>
      <c r="BH95" s="1351"/>
    </row>
    <row r="96" spans="2:60" ht="20.25" customHeight="1" x14ac:dyDescent="0.4">
      <c r="B96" s="447"/>
      <c r="C96" s="1298"/>
      <c r="D96" s="1299"/>
      <c r="E96" s="1300"/>
      <c r="F96" s="448"/>
      <c r="G96" s="449"/>
      <c r="H96" s="1307"/>
      <c r="I96" s="1310"/>
      <c r="J96" s="1311"/>
      <c r="K96" s="1311"/>
      <c r="L96" s="1312"/>
      <c r="M96" s="1319"/>
      <c r="N96" s="1320"/>
      <c r="O96" s="1321"/>
      <c r="P96" s="466" t="s">
        <v>833</v>
      </c>
      <c r="Q96" s="467"/>
      <c r="R96" s="467"/>
      <c r="S96" s="468"/>
      <c r="T96" s="469"/>
      <c r="U96" s="452"/>
      <c r="V96" s="453"/>
      <c r="W96" s="453"/>
      <c r="X96" s="453"/>
      <c r="Y96" s="453"/>
      <c r="Z96" s="453"/>
      <c r="AA96" s="454"/>
      <c r="AB96" s="452"/>
      <c r="AC96" s="453"/>
      <c r="AD96" s="453"/>
      <c r="AE96" s="453"/>
      <c r="AF96" s="453"/>
      <c r="AG96" s="453"/>
      <c r="AH96" s="454"/>
      <c r="AI96" s="452"/>
      <c r="AJ96" s="453"/>
      <c r="AK96" s="453"/>
      <c r="AL96" s="453"/>
      <c r="AM96" s="453"/>
      <c r="AN96" s="453"/>
      <c r="AO96" s="454"/>
      <c r="AP96" s="452"/>
      <c r="AQ96" s="453"/>
      <c r="AR96" s="453"/>
      <c r="AS96" s="453"/>
      <c r="AT96" s="453"/>
      <c r="AU96" s="453"/>
      <c r="AV96" s="454"/>
      <c r="AW96" s="452"/>
      <c r="AX96" s="453"/>
      <c r="AY96" s="453"/>
      <c r="AZ96" s="1328"/>
      <c r="BA96" s="1329"/>
      <c r="BB96" s="1342"/>
      <c r="BC96" s="1329"/>
      <c r="BD96" s="1343"/>
      <c r="BE96" s="1344"/>
      <c r="BF96" s="1344"/>
      <c r="BG96" s="1344"/>
      <c r="BH96" s="1345"/>
    </row>
    <row r="97" spans="2:60" ht="20.25" customHeight="1" x14ac:dyDescent="0.4">
      <c r="B97" s="428">
        <f>B94+1</f>
        <v>26</v>
      </c>
      <c r="C97" s="1301"/>
      <c r="D97" s="1302"/>
      <c r="E97" s="1303"/>
      <c r="F97" s="429">
        <f>C96</f>
        <v>0</v>
      </c>
      <c r="G97" s="430"/>
      <c r="H97" s="1308"/>
      <c r="I97" s="1313"/>
      <c r="J97" s="1314"/>
      <c r="K97" s="1314"/>
      <c r="L97" s="1315"/>
      <c r="M97" s="1322"/>
      <c r="N97" s="1323"/>
      <c r="O97" s="1324"/>
      <c r="P97" s="431" t="s">
        <v>835</v>
      </c>
      <c r="Q97" s="432"/>
      <c r="R97" s="432"/>
      <c r="S97" s="433"/>
      <c r="T97" s="434"/>
      <c r="U97" s="435" t="str">
        <f>IF(U96="","",VLOOKUP(U96,'【標準様式１】シフト記号表（勤務時間帯）'!$D$6:$X$47,21,FALSE))</f>
        <v/>
      </c>
      <c r="V97" s="436" t="str">
        <f>IF(V96="","",VLOOKUP(V96,'【標準様式１】シフト記号表（勤務時間帯）'!$D$6:$X$47,21,FALSE))</f>
        <v/>
      </c>
      <c r="W97" s="436" t="str">
        <f>IF(W96="","",VLOOKUP(W96,'【標準様式１】シフト記号表（勤務時間帯）'!$D$6:$X$47,21,FALSE))</f>
        <v/>
      </c>
      <c r="X97" s="436" t="str">
        <f>IF(X96="","",VLOOKUP(X96,'【標準様式１】シフト記号表（勤務時間帯）'!$D$6:$X$47,21,FALSE))</f>
        <v/>
      </c>
      <c r="Y97" s="436" t="str">
        <f>IF(Y96="","",VLOOKUP(Y96,'【標準様式１】シフト記号表（勤務時間帯）'!$D$6:$X$47,21,FALSE))</f>
        <v/>
      </c>
      <c r="Z97" s="436" t="str">
        <f>IF(Z96="","",VLOOKUP(Z96,'【標準様式１】シフト記号表（勤務時間帯）'!$D$6:$X$47,21,FALSE))</f>
        <v/>
      </c>
      <c r="AA97" s="437" t="str">
        <f>IF(AA96="","",VLOOKUP(AA96,'【標準様式１】シフト記号表（勤務時間帯）'!$D$6:$X$47,21,FALSE))</f>
        <v/>
      </c>
      <c r="AB97" s="435" t="str">
        <f>IF(AB96="","",VLOOKUP(AB96,'【標準様式１】シフト記号表（勤務時間帯）'!$D$6:$X$47,21,FALSE))</f>
        <v/>
      </c>
      <c r="AC97" s="436" t="str">
        <f>IF(AC96="","",VLOOKUP(AC96,'【標準様式１】シフト記号表（勤務時間帯）'!$D$6:$X$47,21,FALSE))</f>
        <v/>
      </c>
      <c r="AD97" s="436" t="str">
        <f>IF(AD96="","",VLOOKUP(AD96,'【標準様式１】シフト記号表（勤務時間帯）'!$D$6:$X$47,21,FALSE))</f>
        <v/>
      </c>
      <c r="AE97" s="436" t="str">
        <f>IF(AE96="","",VLOOKUP(AE96,'【標準様式１】シフト記号表（勤務時間帯）'!$D$6:$X$47,21,FALSE))</f>
        <v/>
      </c>
      <c r="AF97" s="436" t="str">
        <f>IF(AF96="","",VLOOKUP(AF96,'【標準様式１】シフト記号表（勤務時間帯）'!$D$6:$X$47,21,FALSE))</f>
        <v/>
      </c>
      <c r="AG97" s="436" t="str">
        <f>IF(AG96="","",VLOOKUP(AG96,'【標準様式１】シフト記号表（勤務時間帯）'!$D$6:$X$47,21,FALSE))</f>
        <v/>
      </c>
      <c r="AH97" s="437" t="str">
        <f>IF(AH96="","",VLOOKUP(AH96,'【標準様式１】シフト記号表（勤務時間帯）'!$D$6:$X$47,21,FALSE))</f>
        <v/>
      </c>
      <c r="AI97" s="435" t="str">
        <f>IF(AI96="","",VLOOKUP(AI96,'【標準様式１】シフト記号表（勤務時間帯）'!$D$6:$X$47,21,FALSE))</f>
        <v/>
      </c>
      <c r="AJ97" s="436" t="str">
        <f>IF(AJ96="","",VLOOKUP(AJ96,'【標準様式１】シフト記号表（勤務時間帯）'!$D$6:$X$47,21,FALSE))</f>
        <v/>
      </c>
      <c r="AK97" s="436" t="str">
        <f>IF(AK96="","",VLOOKUP(AK96,'【標準様式１】シフト記号表（勤務時間帯）'!$D$6:$X$47,21,FALSE))</f>
        <v/>
      </c>
      <c r="AL97" s="436" t="str">
        <f>IF(AL96="","",VLOOKUP(AL96,'【標準様式１】シフト記号表（勤務時間帯）'!$D$6:$X$47,21,FALSE))</f>
        <v/>
      </c>
      <c r="AM97" s="436" t="str">
        <f>IF(AM96="","",VLOOKUP(AM96,'【標準様式１】シフト記号表（勤務時間帯）'!$D$6:$X$47,21,FALSE))</f>
        <v/>
      </c>
      <c r="AN97" s="436" t="str">
        <f>IF(AN96="","",VLOOKUP(AN96,'【標準様式１】シフト記号表（勤務時間帯）'!$D$6:$X$47,21,FALSE))</f>
        <v/>
      </c>
      <c r="AO97" s="437" t="str">
        <f>IF(AO96="","",VLOOKUP(AO96,'【標準様式１】シフト記号表（勤務時間帯）'!$D$6:$X$47,21,FALSE))</f>
        <v/>
      </c>
      <c r="AP97" s="435" t="str">
        <f>IF(AP96="","",VLOOKUP(AP96,'【標準様式１】シフト記号表（勤務時間帯）'!$D$6:$X$47,21,FALSE))</f>
        <v/>
      </c>
      <c r="AQ97" s="436" t="str">
        <f>IF(AQ96="","",VLOOKUP(AQ96,'【標準様式１】シフト記号表（勤務時間帯）'!$D$6:$X$47,21,FALSE))</f>
        <v/>
      </c>
      <c r="AR97" s="436" t="str">
        <f>IF(AR96="","",VLOOKUP(AR96,'【標準様式１】シフト記号表（勤務時間帯）'!$D$6:$X$47,21,FALSE))</f>
        <v/>
      </c>
      <c r="AS97" s="436" t="str">
        <f>IF(AS96="","",VLOOKUP(AS96,'【標準様式１】シフト記号表（勤務時間帯）'!$D$6:$X$47,21,FALSE))</f>
        <v/>
      </c>
      <c r="AT97" s="436" t="str">
        <f>IF(AT96="","",VLOOKUP(AT96,'【標準様式１】シフト記号表（勤務時間帯）'!$D$6:$X$47,21,FALSE))</f>
        <v/>
      </c>
      <c r="AU97" s="436" t="str">
        <f>IF(AU96="","",VLOOKUP(AU96,'【標準様式１】シフト記号表（勤務時間帯）'!$D$6:$X$47,21,FALSE))</f>
        <v/>
      </c>
      <c r="AV97" s="437" t="str">
        <f>IF(AV96="","",VLOOKUP(AV96,'【標準様式１】シフト記号表（勤務時間帯）'!$D$6:$X$47,21,FALSE))</f>
        <v/>
      </c>
      <c r="AW97" s="435" t="str">
        <f>IF(AW96="","",VLOOKUP(AW96,'【標準様式１】シフト記号表（勤務時間帯）'!$D$6:$X$47,21,FALSE))</f>
        <v/>
      </c>
      <c r="AX97" s="436" t="str">
        <f>IF(AX96="","",VLOOKUP(AX96,'【標準様式１】シフト記号表（勤務時間帯）'!$D$6:$X$47,21,FALSE))</f>
        <v/>
      </c>
      <c r="AY97" s="436" t="str">
        <f>IF(AY96="","",VLOOKUP(AY96,'【標準様式１】シフト記号表（勤務時間帯）'!$D$6:$X$47,21,FALSE))</f>
        <v/>
      </c>
      <c r="AZ97" s="1352">
        <f>IF($BC$3="４週",SUM(U97:AV97),IF($BC$3="暦月",SUM(U97:AY97),""))</f>
        <v>0</v>
      </c>
      <c r="BA97" s="1353"/>
      <c r="BB97" s="1354">
        <f>IF($BC$3="４週",AZ97/4,IF($BC$3="暦月",(AZ97/($BC$8/7)),""))</f>
        <v>0</v>
      </c>
      <c r="BC97" s="1353"/>
      <c r="BD97" s="1346"/>
      <c r="BE97" s="1347"/>
      <c r="BF97" s="1347"/>
      <c r="BG97" s="1347"/>
      <c r="BH97" s="1348"/>
    </row>
    <row r="98" spans="2:60" ht="20.25" customHeight="1" x14ac:dyDescent="0.4">
      <c r="B98" s="438"/>
      <c r="C98" s="1304"/>
      <c r="D98" s="1305"/>
      <c r="E98" s="1306"/>
      <c r="F98" s="439"/>
      <c r="G98" s="440">
        <f>C96</f>
        <v>0</v>
      </c>
      <c r="H98" s="1309"/>
      <c r="I98" s="1316"/>
      <c r="J98" s="1317"/>
      <c r="K98" s="1317"/>
      <c r="L98" s="1318"/>
      <c r="M98" s="1325"/>
      <c r="N98" s="1326"/>
      <c r="O98" s="1327"/>
      <c r="P98" s="276" t="s">
        <v>836</v>
      </c>
      <c r="Q98" s="211"/>
      <c r="R98" s="211"/>
      <c r="S98" s="459"/>
      <c r="T98" s="460"/>
      <c r="U98" s="444" t="str">
        <f>IF(U96="","",VLOOKUP(U96,'【標準様式１】シフト記号表（勤務時間帯）'!$D$6:$Z$47,23,FALSE))</f>
        <v/>
      </c>
      <c r="V98" s="445" t="str">
        <f>IF(V96="","",VLOOKUP(V96,'【標準様式１】シフト記号表（勤務時間帯）'!$D$6:$Z$47,23,FALSE))</f>
        <v/>
      </c>
      <c r="W98" s="445" t="str">
        <f>IF(W96="","",VLOOKUP(W96,'【標準様式１】シフト記号表（勤務時間帯）'!$D$6:$Z$47,23,FALSE))</f>
        <v/>
      </c>
      <c r="X98" s="445" t="str">
        <f>IF(X96="","",VLOOKUP(X96,'【標準様式１】シフト記号表（勤務時間帯）'!$D$6:$Z$47,23,FALSE))</f>
        <v/>
      </c>
      <c r="Y98" s="445" t="str">
        <f>IF(Y96="","",VLOOKUP(Y96,'【標準様式１】シフト記号表（勤務時間帯）'!$D$6:$Z$47,23,FALSE))</f>
        <v/>
      </c>
      <c r="Z98" s="445" t="str">
        <f>IF(Z96="","",VLOOKUP(Z96,'【標準様式１】シフト記号表（勤務時間帯）'!$D$6:$Z$47,23,FALSE))</f>
        <v/>
      </c>
      <c r="AA98" s="446" t="str">
        <f>IF(AA96="","",VLOOKUP(AA96,'【標準様式１】シフト記号表（勤務時間帯）'!$D$6:$Z$47,23,FALSE))</f>
        <v/>
      </c>
      <c r="AB98" s="444" t="str">
        <f>IF(AB96="","",VLOOKUP(AB96,'【標準様式１】シフト記号表（勤務時間帯）'!$D$6:$Z$47,23,FALSE))</f>
        <v/>
      </c>
      <c r="AC98" s="445" t="str">
        <f>IF(AC96="","",VLOOKUP(AC96,'【標準様式１】シフト記号表（勤務時間帯）'!$D$6:$Z$47,23,FALSE))</f>
        <v/>
      </c>
      <c r="AD98" s="445" t="str">
        <f>IF(AD96="","",VLOOKUP(AD96,'【標準様式１】シフト記号表（勤務時間帯）'!$D$6:$Z$47,23,FALSE))</f>
        <v/>
      </c>
      <c r="AE98" s="445" t="str">
        <f>IF(AE96="","",VLOOKUP(AE96,'【標準様式１】シフト記号表（勤務時間帯）'!$D$6:$Z$47,23,FALSE))</f>
        <v/>
      </c>
      <c r="AF98" s="445" t="str">
        <f>IF(AF96="","",VLOOKUP(AF96,'【標準様式１】シフト記号表（勤務時間帯）'!$D$6:$Z$47,23,FALSE))</f>
        <v/>
      </c>
      <c r="AG98" s="445" t="str">
        <f>IF(AG96="","",VLOOKUP(AG96,'【標準様式１】シフト記号表（勤務時間帯）'!$D$6:$Z$47,23,FALSE))</f>
        <v/>
      </c>
      <c r="AH98" s="446" t="str">
        <f>IF(AH96="","",VLOOKUP(AH96,'【標準様式１】シフト記号表（勤務時間帯）'!$D$6:$Z$47,23,FALSE))</f>
        <v/>
      </c>
      <c r="AI98" s="444" t="str">
        <f>IF(AI96="","",VLOOKUP(AI96,'【標準様式１】シフト記号表（勤務時間帯）'!$D$6:$Z$47,23,FALSE))</f>
        <v/>
      </c>
      <c r="AJ98" s="445" t="str">
        <f>IF(AJ96="","",VLOOKUP(AJ96,'【標準様式１】シフト記号表（勤務時間帯）'!$D$6:$Z$47,23,FALSE))</f>
        <v/>
      </c>
      <c r="AK98" s="445" t="str">
        <f>IF(AK96="","",VLOOKUP(AK96,'【標準様式１】シフト記号表（勤務時間帯）'!$D$6:$Z$47,23,FALSE))</f>
        <v/>
      </c>
      <c r="AL98" s="445" t="str">
        <f>IF(AL96="","",VLOOKUP(AL96,'【標準様式１】シフト記号表（勤務時間帯）'!$D$6:$Z$47,23,FALSE))</f>
        <v/>
      </c>
      <c r="AM98" s="445" t="str">
        <f>IF(AM96="","",VLOOKUP(AM96,'【標準様式１】シフト記号表（勤務時間帯）'!$D$6:$Z$47,23,FALSE))</f>
        <v/>
      </c>
      <c r="AN98" s="445" t="str">
        <f>IF(AN96="","",VLOOKUP(AN96,'【標準様式１】シフト記号表（勤務時間帯）'!$D$6:$Z$47,23,FALSE))</f>
        <v/>
      </c>
      <c r="AO98" s="446" t="str">
        <f>IF(AO96="","",VLOOKUP(AO96,'【標準様式１】シフト記号表（勤務時間帯）'!$D$6:$Z$47,23,FALSE))</f>
        <v/>
      </c>
      <c r="AP98" s="444" t="str">
        <f>IF(AP96="","",VLOOKUP(AP96,'【標準様式１】シフト記号表（勤務時間帯）'!$D$6:$Z$47,23,FALSE))</f>
        <v/>
      </c>
      <c r="AQ98" s="445" t="str">
        <f>IF(AQ96="","",VLOOKUP(AQ96,'【標準様式１】シフト記号表（勤務時間帯）'!$D$6:$Z$47,23,FALSE))</f>
        <v/>
      </c>
      <c r="AR98" s="445" t="str">
        <f>IF(AR96="","",VLOOKUP(AR96,'【標準様式１】シフト記号表（勤務時間帯）'!$D$6:$Z$47,23,FALSE))</f>
        <v/>
      </c>
      <c r="AS98" s="445" t="str">
        <f>IF(AS96="","",VLOOKUP(AS96,'【標準様式１】シフト記号表（勤務時間帯）'!$D$6:$Z$47,23,FALSE))</f>
        <v/>
      </c>
      <c r="AT98" s="445" t="str">
        <f>IF(AT96="","",VLOOKUP(AT96,'【標準様式１】シフト記号表（勤務時間帯）'!$D$6:$Z$47,23,FALSE))</f>
        <v/>
      </c>
      <c r="AU98" s="445" t="str">
        <f>IF(AU96="","",VLOOKUP(AU96,'【標準様式１】シフト記号表（勤務時間帯）'!$D$6:$Z$47,23,FALSE))</f>
        <v/>
      </c>
      <c r="AV98" s="446" t="str">
        <f>IF(AV96="","",VLOOKUP(AV96,'【標準様式１】シフト記号表（勤務時間帯）'!$D$6:$Z$47,23,FALSE))</f>
        <v/>
      </c>
      <c r="AW98" s="444" t="str">
        <f>IF(AW96="","",VLOOKUP(AW96,'【標準様式１】シフト記号表（勤務時間帯）'!$D$6:$Z$47,23,FALSE))</f>
        <v/>
      </c>
      <c r="AX98" s="445" t="str">
        <f>IF(AX96="","",VLOOKUP(AX96,'【標準様式１】シフト記号表（勤務時間帯）'!$D$6:$Z$47,23,FALSE))</f>
        <v/>
      </c>
      <c r="AY98" s="445" t="str">
        <f>IF(AY96="","",VLOOKUP(AY96,'【標準様式１】シフト記号表（勤務時間帯）'!$D$6:$Z$47,23,FALSE))</f>
        <v/>
      </c>
      <c r="AZ98" s="1355">
        <f>IF($BC$3="４週",SUM(U98:AV98),IF($BC$3="暦月",SUM(U98:AY98),""))</f>
        <v>0</v>
      </c>
      <c r="BA98" s="1356"/>
      <c r="BB98" s="1357">
        <f>IF($BC$3="４週",AZ98/4,IF($BC$3="暦月",(AZ98/($BC$8/7)),""))</f>
        <v>0</v>
      </c>
      <c r="BC98" s="1356"/>
      <c r="BD98" s="1349"/>
      <c r="BE98" s="1350"/>
      <c r="BF98" s="1350"/>
      <c r="BG98" s="1350"/>
      <c r="BH98" s="1351"/>
    </row>
    <row r="99" spans="2:60" ht="20.25" customHeight="1" x14ac:dyDescent="0.4">
      <c r="B99" s="447"/>
      <c r="C99" s="1298"/>
      <c r="D99" s="1299"/>
      <c r="E99" s="1300"/>
      <c r="F99" s="448"/>
      <c r="G99" s="449"/>
      <c r="H99" s="1307"/>
      <c r="I99" s="1310"/>
      <c r="J99" s="1311"/>
      <c r="K99" s="1311"/>
      <c r="L99" s="1312"/>
      <c r="M99" s="1319"/>
      <c r="N99" s="1320"/>
      <c r="O99" s="1321"/>
      <c r="P99" s="466" t="s">
        <v>833</v>
      </c>
      <c r="Q99" s="467"/>
      <c r="R99" s="467"/>
      <c r="S99" s="468"/>
      <c r="T99" s="469"/>
      <c r="U99" s="452"/>
      <c r="V99" s="453"/>
      <c r="W99" s="453"/>
      <c r="X99" s="453"/>
      <c r="Y99" s="453"/>
      <c r="Z99" s="453"/>
      <c r="AA99" s="454"/>
      <c r="AB99" s="452"/>
      <c r="AC99" s="453"/>
      <c r="AD99" s="453"/>
      <c r="AE99" s="453"/>
      <c r="AF99" s="453"/>
      <c r="AG99" s="453"/>
      <c r="AH99" s="454"/>
      <c r="AI99" s="452"/>
      <c r="AJ99" s="453"/>
      <c r="AK99" s="453"/>
      <c r="AL99" s="453"/>
      <c r="AM99" s="453"/>
      <c r="AN99" s="453"/>
      <c r="AO99" s="454"/>
      <c r="AP99" s="452"/>
      <c r="AQ99" s="453"/>
      <c r="AR99" s="453"/>
      <c r="AS99" s="453"/>
      <c r="AT99" s="453"/>
      <c r="AU99" s="453"/>
      <c r="AV99" s="454"/>
      <c r="AW99" s="452"/>
      <c r="AX99" s="453"/>
      <c r="AY99" s="453"/>
      <c r="AZ99" s="1328"/>
      <c r="BA99" s="1329"/>
      <c r="BB99" s="1342"/>
      <c r="BC99" s="1329"/>
      <c r="BD99" s="1343"/>
      <c r="BE99" s="1344"/>
      <c r="BF99" s="1344"/>
      <c r="BG99" s="1344"/>
      <c r="BH99" s="1345"/>
    </row>
    <row r="100" spans="2:60" ht="20.25" customHeight="1" x14ac:dyDescent="0.4">
      <c r="B100" s="428">
        <f>B97+1</f>
        <v>27</v>
      </c>
      <c r="C100" s="1301"/>
      <c r="D100" s="1302"/>
      <c r="E100" s="1303"/>
      <c r="F100" s="429">
        <f>C99</f>
        <v>0</v>
      </c>
      <c r="G100" s="430"/>
      <c r="H100" s="1308"/>
      <c r="I100" s="1313"/>
      <c r="J100" s="1314"/>
      <c r="K100" s="1314"/>
      <c r="L100" s="1315"/>
      <c r="M100" s="1322"/>
      <c r="N100" s="1323"/>
      <c r="O100" s="1324"/>
      <c r="P100" s="431" t="s">
        <v>835</v>
      </c>
      <c r="Q100" s="432"/>
      <c r="R100" s="432"/>
      <c r="S100" s="433"/>
      <c r="T100" s="434"/>
      <c r="U100" s="435" t="str">
        <f>IF(U99="","",VLOOKUP(U99,'【標準様式１】シフト記号表（勤務時間帯）'!$D$6:$X$47,21,FALSE))</f>
        <v/>
      </c>
      <c r="V100" s="436" t="str">
        <f>IF(V99="","",VLOOKUP(V99,'【標準様式１】シフト記号表（勤務時間帯）'!$D$6:$X$47,21,FALSE))</f>
        <v/>
      </c>
      <c r="W100" s="436" t="str">
        <f>IF(W99="","",VLOOKUP(W99,'【標準様式１】シフト記号表（勤務時間帯）'!$D$6:$X$47,21,FALSE))</f>
        <v/>
      </c>
      <c r="X100" s="436" t="str">
        <f>IF(X99="","",VLOOKUP(X99,'【標準様式１】シフト記号表（勤務時間帯）'!$D$6:$X$47,21,FALSE))</f>
        <v/>
      </c>
      <c r="Y100" s="436" t="str">
        <f>IF(Y99="","",VLOOKUP(Y99,'【標準様式１】シフト記号表（勤務時間帯）'!$D$6:$X$47,21,FALSE))</f>
        <v/>
      </c>
      <c r="Z100" s="436" t="str">
        <f>IF(Z99="","",VLOOKUP(Z99,'【標準様式１】シフト記号表（勤務時間帯）'!$D$6:$X$47,21,FALSE))</f>
        <v/>
      </c>
      <c r="AA100" s="437" t="str">
        <f>IF(AA99="","",VLOOKUP(AA99,'【標準様式１】シフト記号表（勤務時間帯）'!$D$6:$X$47,21,FALSE))</f>
        <v/>
      </c>
      <c r="AB100" s="435" t="str">
        <f>IF(AB99="","",VLOOKUP(AB99,'【標準様式１】シフト記号表（勤務時間帯）'!$D$6:$X$47,21,FALSE))</f>
        <v/>
      </c>
      <c r="AC100" s="436" t="str">
        <f>IF(AC99="","",VLOOKUP(AC99,'【標準様式１】シフト記号表（勤務時間帯）'!$D$6:$X$47,21,FALSE))</f>
        <v/>
      </c>
      <c r="AD100" s="436" t="str">
        <f>IF(AD99="","",VLOOKUP(AD99,'【標準様式１】シフト記号表（勤務時間帯）'!$D$6:$X$47,21,FALSE))</f>
        <v/>
      </c>
      <c r="AE100" s="436" t="str">
        <f>IF(AE99="","",VLOOKUP(AE99,'【標準様式１】シフト記号表（勤務時間帯）'!$D$6:$X$47,21,FALSE))</f>
        <v/>
      </c>
      <c r="AF100" s="436" t="str">
        <f>IF(AF99="","",VLOOKUP(AF99,'【標準様式１】シフト記号表（勤務時間帯）'!$D$6:$X$47,21,FALSE))</f>
        <v/>
      </c>
      <c r="AG100" s="436" t="str">
        <f>IF(AG99="","",VLOOKUP(AG99,'【標準様式１】シフト記号表（勤務時間帯）'!$D$6:$X$47,21,FALSE))</f>
        <v/>
      </c>
      <c r="AH100" s="437" t="str">
        <f>IF(AH99="","",VLOOKUP(AH99,'【標準様式１】シフト記号表（勤務時間帯）'!$D$6:$X$47,21,FALSE))</f>
        <v/>
      </c>
      <c r="AI100" s="435" t="str">
        <f>IF(AI99="","",VLOOKUP(AI99,'【標準様式１】シフト記号表（勤務時間帯）'!$D$6:$X$47,21,FALSE))</f>
        <v/>
      </c>
      <c r="AJ100" s="436" t="str">
        <f>IF(AJ99="","",VLOOKUP(AJ99,'【標準様式１】シフト記号表（勤務時間帯）'!$D$6:$X$47,21,FALSE))</f>
        <v/>
      </c>
      <c r="AK100" s="436" t="str">
        <f>IF(AK99="","",VLOOKUP(AK99,'【標準様式１】シフト記号表（勤務時間帯）'!$D$6:$X$47,21,FALSE))</f>
        <v/>
      </c>
      <c r="AL100" s="436" t="str">
        <f>IF(AL99="","",VLOOKUP(AL99,'【標準様式１】シフト記号表（勤務時間帯）'!$D$6:$X$47,21,FALSE))</f>
        <v/>
      </c>
      <c r="AM100" s="436" t="str">
        <f>IF(AM99="","",VLOOKUP(AM99,'【標準様式１】シフト記号表（勤務時間帯）'!$D$6:$X$47,21,FALSE))</f>
        <v/>
      </c>
      <c r="AN100" s="436" t="str">
        <f>IF(AN99="","",VLOOKUP(AN99,'【標準様式１】シフト記号表（勤務時間帯）'!$D$6:$X$47,21,FALSE))</f>
        <v/>
      </c>
      <c r="AO100" s="437" t="str">
        <f>IF(AO99="","",VLOOKUP(AO99,'【標準様式１】シフト記号表（勤務時間帯）'!$D$6:$X$47,21,FALSE))</f>
        <v/>
      </c>
      <c r="AP100" s="435" t="str">
        <f>IF(AP99="","",VLOOKUP(AP99,'【標準様式１】シフト記号表（勤務時間帯）'!$D$6:$X$47,21,FALSE))</f>
        <v/>
      </c>
      <c r="AQ100" s="436" t="str">
        <f>IF(AQ99="","",VLOOKUP(AQ99,'【標準様式１】シフト記号表（勤務時間帯）'!$D$6:$X$47,21,FALSE))</f>
        <v/>
      </c>
      <c r="AR100" s="436" t="str">
        <f>IF(AR99="","",VLOOKUP(AR99,'【標準様式１】シフト記号表（勤務時間帯）'!$D$6:$X$47,21,FALSE))</f>
        <v/>
      </c>
      <c r="AS100" s="436" t="str">
        <f>IF(AS99="","",VLOOKUP(AS99,'【標準様式１】シフト記号表（勤務時間帯）'!$D$6:$X$47,21,FALSE))</f>
        <v/>
      </c>
      <c r="AT100" s="436" t="str">
        <f>IF(AT99="","",VLOOKUP(AT99,'【標準様式１】シフト記号表（勤務時間帯）'!$D$6:$X$47,21,FALSE))</f>
        <v/>
      </c>
      <c r="AU100" s="436" t="str">
        <f>IF(AU99="","",VLOOKUP(AU99,'【標準様式１】シフト記号表（勤務時間帯）'!$D$6:$X$47,21,FALSE))</f>
        <v/>
      </c>
      <c r="AV100" s="437" t="str">
        <f>IF(AV99="","",VLOOKUP(AV99,'【標準様式１】シフト記号表（勤務時間帯）'!$D$6:$X$47,21,FALSE))</f>
        <v/>
      </c>
      <c r="AW100" s="435" t="str">
        <f>IF(AW99="","",VLOOKUP(AW99,'【標準様式１】シフト記号表（勤務時間帯）'!$D$6:$X$47,21,FALSE))</f>
        <v/>
      </c>
      <c r="AX100" s="436" t="str">
        <f>IF(AX99="","",VLOOKUP(AX99,'【標準様式１】シフト記号表（勤務時間帯）'!$D$6:$X$47,21,FALSE))</f>
        <v/>
      </c>
      <c r="AY100" s="436" t="str">
        <f>IF(AY99="","",VLOOKUP(AY99,'【標準様式１】シフト記号表（勤務時間帯）'!$D$6:$X$47,21,FALSE))</f>
        <v/>
      </c>
      <c r="AZ100" s="1352">
        <f>IF($BC$3="４週",SUM(U100:AV100),IF($BC$3="暦月",SUM(U100:AY100),""))</f>
        <v>0</v>
      </c>
      <c r="BA100" s="1353"/>
      <c r="BB100" s="1354">
        <f>IF($BC$3="４週",AZ100/4,IF($BC$3="暦月",(AZ100/($BC$8/7)),""))</f>
        <v>0</v>
      </c>
      <c r="BC100" s="1353"/>
      <c r="BD100" s="1346"/>
      <c r="BE100" s="1347"/>
      <c r="BF100" s="1347"/>
      <c r="BG100" s="1347"/>
      <c r="BH100" s="1348"/>
    </row>
    <row r="101" spans="2:60" ht="20.25" customHeight="1" x14ac:dyDescent="0.4">
      <c r="B101" s="438"/>
      <c r="C101" s="1304"/>
      <c r="D101" s="1305"/>
      <c r="E101" s="1306"/>
      <c r="F101" s="439"/>
      <c r="G101" s="440">
        <f>C99</f>
        <v>0</v>
      </c>
      <c r="H101" s="1309"/>
      <c r="I101" s="1316"/>
      <c r="J101" s="1317"/>
      <c r="K101" s="1317"/>
      <c r="L101" s="1318"/>
      <c r="M101" s="1325"/>
      <c r="N101" s="1326"/>
      <c r="O101" s="1327"/>
      <c r="P101" s="276" t="s">
        <v>836</v>
      </c>
      <c r="Q101" s="211"/>
      <c r="R101" s="211"/>
      <c r="S101" s="459"/>
      <c r="T101" s="460"/>
      <c r="U101" s="444" t="str">
        <f>IF(U99="","",VLOOKUP(U99,'【標準様式１】シフト記号表（勤務時間帯）'!$D$6:$Z$47,23,FALSE))</f>
        <v/>
      </c>
      <c r="V101" s="445" t="str">
        <f>IF(V99="","",VLOOKUP(V99,'【標準様式１】シフト記号表（勤務時間帯）'!$D$6:$Z$47,23,FALSE))</f>
        <v/>
      </c>
      <c r="W101" s="445" t="str">
        <f>IF(W99="","",VLOOKUP(W99,'【標準様式１】シフト記号表（勤務時間帯）'!$D$6:$Z$47,23,FALSE))</f>
        <v/>
      </c>
      <c r="X101" s="445" t="str">
        <f>IF(X99="","",VLOOKUP(X99,'【標準様式１】シフト記号表（勤務時間帯）'!$D$6:$Z$47,23,FALSE))</f>
        <v/>
      </c>
      <c r="Y101" s="445" t="str">
        <f>IF(Y99="","",VLOOKUP(Y99,'【標準様式１】シフト記号表（勤務時間帯）'!$D$6:$Z$47,23,FALSE))</f>
        <v/>
      </c>
      <c r="Z101" s="445" t="str">
        <f>IF(Z99="","",VLOOKUP(Z99,'【標準様式１】シフト記号表（勤務時間帯）'!$D$6:$Z$47,23,FALSE))</f>
        <v/>
      </c>
      <c r="AA101" s="446" t="str">
        <f>IF(AA99="","",VLOOKUP(AA99,'【標準様式１】シフト記号表（勤務時間帯）'!$D$6:$Z$47,23,FALSE))</f>
        <v/>
      </c>
      <c r="AB101" s="444" t="str">
        <f>IF(AB99="","",VLOOKUP(AB99,'【標準様式１】シフト記号表（勤務時間帯）'!$D$6:$Z$47,23,FALSE))</f>
        <v/>
      </c>
      <c r="AC101" s="445" t="str">
        <f>IF(AC99="","",VLOOKUP(AC99,'【標準様式１】シフト記号表（勤務時間帯）'!$D$6:$Z$47,23,FALSE))</f>
        <v/>
      </c>
      <c r="AD101" s="445" t="str">
        <f>IF(AD99="","",VLOOKUP(AD99,'【標準様式１】シフト記号表（勤務時間帯）'!$D$6:$Z$47,23,FALSE))</f>
        <v/>
      </c>
      <c r="AE101" s="445" t="str">
        <f>IF(AE99="","",VLOOKUP(AE99,'【標準様式１】シフト記号表（勤務時間帯）'!$D$6:$Z$47,23,FALSE))</f>
        <v/>
      </c>
      <c r="AF101" s="445" t="str">
        <f>IF(AF99="","",VLOOKUP(AF99,'【標準様式１】シフト記号表（勤務時間帯）'!$D$6:$Z$47,23,FALSE))</f>
        <v/>
      </c>
      <c r="AG101" s="445" t="str">
        <f>IF(AG99="","",VLOOKUP(AG99,'【標準様式１】シフト記号表（勤務時間帯）'!$D$6:$Z$47,23,FALSE))</f>
        <v/>
      </c>
      <c r="AH101" s="446" t="str">
        <f>IF(AH99="","",VLOOKUP(AH99,'【標準様式１】シフト記号表（勤務時間帯）'!$D$6:$Z$47,23,FALSE))</f>
        <v/>
      </c>
      <c r="AI101" s="444" t="str">
        <f>IF(AI99="","",VLOOKUP(AI99,'【標準様式１】シフト記号表（勤務時間帯）'!$D$6:$Z$47,23,FALSE))</f>
        <v/>
      </c>
      <c r="AJ101" s="445" t="str">
        <f>IF(AJ99="","",VLOOKUP(AJ99,'【標準様式１】シフト記号表（勤務時間帯）'!$D$6:$Z$47,23,FALSE))</f>
        <v/>
      </c>
      <c r="AK101" s="445" t="str">
        <f>IF(AK99="","",VLOOKUP(AK99,'【標準様式１】シフト記号表（勤務時間帯）'!$D$6:$Z$47,23,FALSE))</f>
        <v/>
      </c>
      <c r="AL101" s="445" t="str">
        <f>IF(AL99="","",VLOOKUP(AL99,'【標準様式１】シフト記号表（勤務時間帯）'!$D$6:$Z$47,23,FALSE))</f>
        <v/>
      </c>
      <c r="AM101" s="445" t="str">
        <f>IF(AM99="","",VLOOKUP(AM99,'【標準様式１】シフト記号表（勤務時間帯）'!$D$6:$Z$47,23,FALSE))</f>
        <v/>
      </c>
      <c r="AN101" s="445" t="str">
        <f>IF(AN99="","",VLOOKUP(AN99,'【標準様式１】シフト記号表（勤務時間帯）'!$D$6:$Z$47,23,FALSE))</f>
        <v/>
      </c>
      <c r="AO101" s="446" t="str">
        <f>IF(AO99="","",VLOOKUP(AO99,'【標準様式１】シフト記号表（勤務時間帯）'!$D$6:$Z$47,23,FALSE))</f>
        <v/>
      </c>
      <c r="AP101" s="444" t="str">
        <f>IF(AP99="","",VLOOKUP(AP99,'【標準様式１】シフト記号表（勤務時間帯）'!$D$6:$Z$47,23,FALSE))</f>
        <v/>
      </c>
      <c r="AQ101" s="445" t="str">
        <f>IF(AQ99="","",VLOOKUP(AQ99,'【標準様式１】シフト記号表（勤務時間帯）'!$D$6:$Z$47,23,FALSE))</f>
        <v/>
      </c>
      <c r="AR101" s="445" t="str">
        <f>IF(AR99="","",VLOOKUP(AR99,'【標準様式１】シフト記号表（勤務時間帯）'!$D$6:$Z$47,23,FALSE))</f>
        <v/>
      </c>
      <c r="AS101" s="445" t="str">
        <f>IF(AS99="","",VLOOKUP(AS99,'【標準様式１】シフト記号表（勤務時間帯）'!$D$6:$Z$47,23,FALSE))</f>
        <v/>
      </c>
      <c r="AT101" s="445" t="str">
        <f>IF(AT99="","",VLOOKUP(AT99,'【標準様式１】シフト記号表（勤務時間帯）'!$D$6:$Z$47,23,FALSE))</f>
        <v/>
      </c>
      <c r="AU101" s="445" t="str">
        <f>IF(AU99="","",VLOOKUP(AU99,'【標準様式１】シフト記号表（勤務時間帯）'!$D$6:$Z$47,23,FALSE))</f>
        <v/>
      </c>
      <c r="AV101" s="446" t="str">
        <f>IF(AV99="","",VLOOKUP(AV99,'【標準様式１】シフト記号表（勤務時間帯）'!$D$6:$Z$47,23,FALSE))</f>
        <v/>
      </c>
      <c r="AW101" s="444" t="str">
        <f>IF(AW99="","",VLOOKUP(AW99,'【標準様式１】シフト記号表（勤務時間帯）'!$D$6:$Z$47,23,FALSE))</f>
        <v/>
      </c>
      <c r="AX101" s="445" t="str">
        <f>IF(AX99="","",VLOOKUP(AX99,'【標準様式１】シフト記号表（勤務時間帯）'!$D$6:$Z$47,23,FALSE))</f>
        <v/>
      </c>
      <c r="AY101" s="445" t="str">
        <f>IF(AY99="","",VLOOKUP(AY99,'【標準様式１】シフト記号表（勤務時間帯）'!$D$6:$Z$47,23,FALSE))</f>
        <v/>
      </c>
      <c r="AZ101" s="1355">
        <f>IF($BC$3="４週",SUM(U101:AV101),IF($BC$3="暦月",SUM(U101:AY101),""))</f>
        <v>0</v>
      </c>
      <c r="BA101" s="1356"/>
      <c r="BB101" s="1357">
        <f>IF($BC$3="４週",AZ101/4,IF($BC$3="暦月",(AZ101/($BC$8/7)),""))</f>
        <v>0</v>
      </c>
      <c r="BC101" s="1356"/>
      <c r="BD101" s="1349"/>
      <c r="BE101" s="1350"/>
      <c r="BF101" s="1350"/>
      <c r="BG101" s="1350"/>
      <c r="BH101" s="1351"/>
    </row>
    <row r="102" spans="2:60" ht="20.25" customHeight="1" x14ac:dyDescent="0.4">
      <c r="B102" s="447"/>
      <c r="C102" s="1298"/>
      <c r="D102" s="1299"/>
      <c r="E102" s="1300"/>
      <c r="F102" s="448"/>
      <c r="G102" s="449"/>
      <c r="H102" s="1307"/>
      <c r="I102" s="1310"/>
      <c r="J102" s="1311"/>
      <c r="K102" s="1311"/>
      <c r="L102" s="1312"/>
      <c r="M102" s="1319"/>
      <c r="N102" s="1320"/>
      <c r="O102" s="1321"/>
      <c r="P102" s="466" t="s">
        <v>833</v>
      </c>
      <c r="Q102" s="467"/>
      <c r="R102" s="467"/>
      <c r="S102" s="468"/>
      <c r="T102" s="469"/>
      <c r="U102" s="452"/>
      <c r="V102" s="453"/>
      <c r="W102" s="453"/>
      <c r="X102" s="453"/>
      <c r="Y102" s="453"/>
      <c r="Z102" s="453"/>
      <c r="AA102" s="454"/>
      <c r="AB102" s="452"/>
      <c r="AC102" s="453"/>
      <c r="AD102" s="453"/>
      <c r="AE102" s="453"/>
      <c r="AF102" s="453"/>
      <c r="AG102" s="453"/>
      <c r="AH102" s="454"/>
      <c r="AI102" s="452"/>
      <c r="AJ102" s="453"/>
      <c r="AK102" s="453"/>
      <c r="AL102" s="453"/>
      <c r="AM102" s="453"/>
      <c r="AN102" s="453"/>
      <c r="AO102" s="454"/>
      <c r="AP102" s="452"/>
      <c r="AQ102" s="453"/>
      <c r="AR102" s="453"/>
      <c r="AS102" s="453"/>
      <c r="AT102" s="453"/>
      <c r="AU102" s="453"/>
      <c r="AV102" s="454"/>
      <c r="AW102" s="452"/>
      <c r="AX102" s="453"/>
      <c r="AY102" s="453"/>
      <c r="AZ102" s="1328"/>
      <c r="BA102" s="1329"/>
      <c r="BB102" s="1342"/>
      <c r="BC102" s="1329"/>
      <c r="BD102" s="1343"/>
      <c r="BE102" s="1344"/>
      <c r="BF102" s="1344"/>
      <c r="BG102" s="1344"/>
      <c r="BH102" s="1345"/>
    </row>
    <row r="103" spans="2:60" ht="20.25" customHeight="1" x14ac:dyDescent="0.4">
      <c r="B103" s="428">
        <f>B100+1</f>
        <v>28</v>
      </c>
      <c r="C103" s="1301"/>
      <c r="D103" s="1302"/>
      <c r="E103" s="1303"/>
      <c r="F103" s="429">
        <f>C102</f>
        <v>0</v>
      </c>
      <c r="G103" s="430"/>
      <c r="H103" s="1308"/>
      <c r="I103" s="1313"/>
      <c r="J103" s="1314"/>
      <c r="K103" s="1314"/>
      <c r="L103" s="1315"/>
      <c r="M103" s="1322"/>
      <c r="N103" s="1323"/>
      <c r="O103" s="1324"/>
      <c r="P103" s="431" t="s">
        <v>835</v>
      </c>
      <c r="Q103" s="432"/>
      <c r="R103" s="432"/>
      <c r="S103" s="433"/>
      <c r="T103" s="434"/>
      <c r="U103" s="435" t="str">
        <f>IF(U102="","",VLOOKUP(U102,'【標準様式１】シフト記号表（勤務時間帯）'!$D$6:$X$47,21,FALSE))</f>
        <v/>
      </c>
      <c r="V103" s="436" t="str">
        <f>IF(V102="","",VLOOKUP(V102,'【標準様式１】シフト記号表（勤務時間帯）'!$D$6:$X$47,21,FALSE))</f>
        <v/>
      </c>
      <c r="W103" s="436" t="str">
        <f>IF(W102="","",VLOOKUP(W102,'【標準様式１】シフト記号表（勤務時間帯）'!$D$6:$X$47,21,FALSE))</f>
        <v/>
      </c>
      <c r="X103" s="436" t="str">
        <f>IF(X102="","",VLOOKUP(X102,'【標準様式１】シフト記号表（勤務時間帯）'!$D$6:$X$47,21,FALSE))</f>
        <v/>
      </c>
      <c r="Y103" s="436" t="str">
        <f>IF(Y102="","",VLOOKUP(Y102,'【標準様式１】シフト記号表（勤務時間帯）'!$D$6:$X$47,21,FALSE))</f>
        <v/>
      </c>
      <c r="Z103" s="436" t="str">
        <f>IF(Z102="","",VLOOKUP(Z102,'【標準様式１】シフト記号表（勤務時間帯）'!$D$6:$X$47,21,FALSE))</f>
        <v/>
      </c>
      <c r="AA103" s="437" t="str">
        <f>IF(AA102="","",VLOOKUP(AA102,'【標準様式１】シフト記号表（勤務時間帯）'!$D$6:$X$47,21,FALSE))</f>
        <v/>
      </c>
      <c r="AB103" s="435" t="str">
        <f>IF(AB102="","",VLOOKUP(AB102,'【標準様式１】シフト記号表（勤務時間帯）'!$D$6:$X$47,21,FALSE))</f>
        <v/>
      </c>
      <c r="AC103" s="436" t="str">
        <f>IF(AC102="","",VLOOKUP(AC102,'【標準様式１】シフト記号表（勤務時間帯）'!$D$6:$X$47,21,FALSE))</f>
        <v/>
      </c>
      <c r="AD103" s="436" t="str">
        <f>IF(AD102="","",VLOOKUP(AD102,'【標準様式１】シフト記号表（勤務時間帯）'!$D$6:$X$47,21,FALSE))</f>
        <v/>
      </c>
      <c r="AE103" s="436" t="str">
        <f>IF(AE102="","",VLOOKUP(AE102,'【標準様式１】シフト記号表（勤務時間帯）'!$D$6:$X$47,21,FALSE))</f>
        <v/>
      </c>
      <c r="AF103" s="436" t="str">
        <f>IF(AF102="","",VLOOKUP(AF102,'【標準様式１】シフト記号表（勤務時間帯）'!$D$6:$X$47,21,FALSE))</f>
        <v/>
      </c>
      <c r="AG103" s="436" t="str">
        <f>IF(AG102="","",VLOOKUP(AG102,'【標準様式１】シフト記号表（勤務時間帯）'!$D$6:$X$47,21,FALSE))</f>
        <v/>
      </c>
      <c r="AH103" s="437" t="str">
        <f>IF(AH102="","",VLOOKUP(AH102,'【標準様式１】シフト記号表（勤務時間帯）'!$D$6:$X$47,21,FALSE))</f>
        <v/>
      </c>
      <c r="AI103" s="435" t="str">
        <f>IF(AI102="","",VLOOKUP(AI102,'【標準様式１】シフト記号表（勤務時間帯）'!$D$6:$X$47,21,FALSE))</f>
        <v/>
      </c>
      <c r="AJ103" s="436" t="str">
        <f>IF(AJ102="","",VLOOKUP(AJ102,'【標準様式１】シフト記号表（勤務時間帯）'!$D$6:$X$47,21,FALSE))</f>
        <v/>
      </c>
      <c r="AK103" s="436" t="str">
        <f>IF(AK102="","",VLOOKUP(AK102,'【標準様式１】シフト記号表（勤務時間帯）'!$D$6:$X$47,21,FALSE))</f>
        <v/>
      </c>
      <c r="AL103" s="436" t="str">
        <f>IF(AL102="","",VLOOKUP(AL102,'【標準様式１】シフト記号表（勤務時間帯）'!$D$6:$X$47,21,FALSE))</f>
        <v/>
      </c>
      <c r="AM103" s="436" t="str">
        <f>IF(AM102="","",VLOOKUP(AM102,'【標準様式１】シフト記号表（勤務時間帯）'!$D$6:$X$47,21,FALSE))</f>
        <v/>
      </c>
      <c r="AN103" s="436" t="str">
        <f>IF(AN102="","",VLOOKUP(AN102,'【標準様式１】シフト記号表（勤務時間帯）'!$D$6:$X$47,21,FALSE))</f>
        <v/>
      </c>
      <c r="AO103" s="437" t="str">
        <f>IF(AO102="","",VLOOKUP(AO102,'【標準様式１】シフト記号表（勤務時間帯）'!$D$6:$X$47,21,FALSE))</f>
        <v/>
      </c>
      <c r="AP103" s="435" t="str">
        <f>IF(AP102="","",VLOOKUP(AP102,'【標準様式１】シフト記号表（勤務時間帯）'!$D$6:$X$47,21,FALSE))</f>
        <v/>
      </c>
      <c r="AQ103" s="436" t="str">
        <f>IF(AQ102="","",VLOOKUP(AQ102,'【標準様式１】シフト記号表（勤務時間帯）'!$D$6:$X$47,21,FALSE))</f>
        <v/>
      </c>
      <c r="AR103" s="436" t="str">
        <f>IF(AR102="","",VLOOKUP(AR102,'【標準様式１】シフト記号表（勤務時間帯）'!$D$6:$X$47,21,FALSE))</f>
        <v/>
      </c>
      <c r="AS103" s="436" t="str">
        <f>IF(AS102="","",VLOOKUP(AS102,'【標準様式１】シフト記号表（勤務時間帯）'!$D$6:$X$47,21,FALSE))</f>
        <v/>
      </c>
      <c r="AT103" s="436" t="str">
        <f>IF(AT102="","",VLOOKUP(AT102,'【標準様式１】シフト記号表（勤務時間帯）'!$D$6:$X$47,21,FALSE))</f>
        <v/>
      </c>
      <c r="AU103" s="436" t="str">
        <f>IF(AU102="","",VLOOKUP(AU102,'【標準様式１】シフト記号表（勤務時間帯）'!$D$6:$X$47,21,FALSE))</f>
        <v/>
      </c>
      <c r="AV103" s="437" t="str">
        <f>IF(AV102="","",VLOOKUP(AV102,'【標準様式１】シフト記号表（勤務時間帯）'!$D$6:$X$47,21,FALSE))</f>
        <v/>
      </c>
      <c r="AW103" s="435" t="str">
        <f>IF(AW102="","",VLOOKUP(AW102,'【標準様式１】シフト記号表（勤務時間帯）'!$D$6:$X$47,21,FALSE))</f>
        <v/>
      </c>
      <c r="AX103" s="436" t="str">
        <f>IF(AX102="","",VLOOKUP(AX102,'【標準様式１】シフト記号表（勤務時間帯）'!$D$6:$X$47,21,FALSE))</f>
        <v/>
      </c>
      <c r="AY103" s="436" t="str">
        <f>IF(AY102="","",VLOOKUP(AY102,'【標準様式１】シフト記号表（勤務時間帯）'!$D$6:$X$47,21,FALSE))</f>
        <v/>
      </c>
      <c r="AZ103" s="1352">
        <f>IF($BC$3="４週",SUM(U103:AV103),IF($BC$3="暦月",SUM(U103:AY103),""))</f>
        <v>0</v>
      </c>
      <c r="BA103" s="1353"/>
      <c r="BB103" s="1354">
        <f>IF($BC$3="４週",AZ103/4,IF($BC$3="暦月",(AZ103/($BC$8/7)),""))</f>
        <v>0</v>
      </c>
      <c r="BC103" s="1353"/>
      <c r="BD103" s="1346"/>
      <c r="BE103" s="1347"/>
      <c r="BF103" s="1347"/>
      <c r="BG103" s="1347"/>
      <c r="BH103" s="1348"/>
    </row>
    <row r="104" spans="2:60" ht="20.25" customHeight="1" x14ac:dyDescent="0.4">
      <c r="B104" s="438"/>
      <c r="C104" s="1304"/>
      <c r="D104" s="1305"/>
      <c r="E104" s="1306"/>
      <c r="F104" s="439"/>
      <c r="G104" s="440">
        <f>C102</f>
        <v>0</v>
      </c>
      <c r="H104" s="1309"/>
      <c r="I104" s="1316"/>
      <c r="J104" s="1317"/>
      <c r="K104" s="1317"/>
      <c r="L104" s="1318"/>
      <c r="M104" s="1325"/>
      <c r="N104" s="1326"/>
      <c r="O104" s="1327"/>
      <c r="P104" s="276" t="s">
        <v>836</v>
      </c>
      <c r="Q104" s="211"/>
      <c r="R104" s="211"/>
      <c r="S104" s="459"/>
      <c r="T104" s="460"/>
      <c r="U104" s="444" t="str">
        <f>IF(U102="","",VLOOKUP(U102,'【標準様式１】シフト記号表（勤務時間帯）'!$D$6:$Z$47,23,FALSE))</f>
        <v/>
      </c>
      <c r="V104" s="445" t="str">
        <f>IF(V102="","",VLOOKUP(V102,'【標準様式１】シフト記号表（勤務時間帯）'!$D$6:$Z$47,23,FALSE))</f>
        <v/>
      </c>
      <c r="W104" s="445" t="str">
        <f>IF(W102="","",VLOOKUP(W102,'【標準様式１】シフト記号表（勤務時間帯）'!$D$6:$Z$47,23,FALSE))</f>
        <v/>
      </c>
      <c r="X104" s="445" t="str">
        <f>IF(X102="","",VLOOKUP(X102,'【標準様式１】シフト記号表（勤務時間帯）'!$D$6:$Z$47,23,FALSE))</f>
        <v/>
      </c>
      <c r="Y104" s="445" t="str">
        <f>IF(Y102="","",VLOOKUP(Y102,'【標準様式１】シフト記号表（勤務時間帯）'!$D$6:$Z$47,23,FALSE))</f>
        <v/>
      </c>
      <c r="Z104" s="445" t="str">
        <f>IF(Z102="","",VLOOKUP(Z102,'【標準様式１】シフト記号表（勤務時間帯）'!$D$6:$Z$47,23,FALSE))</f>
        <v/>
      </c>
      <c r="AA104" s="446" t="str">
        <f>IF(AA102="","",VLOOKUP(AA102,'【標準様式１】シフト記号表（勤務時間帯）'!$D$6:$Z$47,23,FALSE))</f>
        <v/>
      </c>
      <c r="AB104" s="444" t="str">
        <f>IF(AB102="","",VLOOKUP(AB102,'【標準様式１】シフト記号表（勤務時間帯）'!$D$6:$Z$47,23,FALSE))</f>
        <v/>
      </c>
      <c r="AC104" s="445" t="str">
        <f>IF(AC102="","",VLOOKUP(AC102,'【標準様式１】シフト記号表（勤務時間帯）'!$D$6:$Z$47,23,FALSE))</f>
        <v/>
      </c>
      <c r="AD104" s="445" t="str">
        <f>IF(AD102="","",VLOOKUP(AD102,'【標準様式１】シフト記号表（勤務時間帯）'!$D$6:$Z$47,23,FALSE))</f>
        <v/>
      </c>
      <c r="AE104" s="445" t="str">
        <f>IF(AE102="","",VLOOKUP(AE102,'【標準様式１】シフト記号表（勤務時間帯）'!$D$6:$Z$47,23,FALSE))</f>
        <v/>
      </c>
      <c r="AF104" s="445" t="str">
        <f>IF(AF102="","",VLOOKUP(AF102,'【標準様式１】シフト記号表（勤務時間帯）'!$D$6:$Z$47,23,FALSE))</f>
        <v/>
      </c>
      <c r="AG104" s="445" t="str">
        <f>IF(AG102="","",VLOOKUP(AG102,'【標準様式１】シフト記号表（勤務時間帯）'!$D$6:$Z$47,23,FALSE))</f>
        <v/>
      </c>
      <c r="AH104" s="446" t="str">
        <f>IF(AH102="","",VLOOKUP(AH102,'【標準様式１】シフト記号表（勤務時間帯）'!$D$6:$Z$47,23,FALSE))</f>
        <v/>
      </c>
      <c r="AI104" s="444" t="str">
        <f>IF(AI102="","",VLOOKUP(AI102,'【標準様式１】シフト記号表（勤務時間帯）'!$D$6:$Z$47,23,FALSE))</f>
        <v/>
      </c>
      <c r="AJ104" s="445" t="str">
        <f>IF(AJ102="","",VLOOKUP(AJ102,'【標準様式１】シフト記号表（勤務時間帯）'!$D$6:$Z$47,23,FALSE))</f>
        <v/>
      </c>
      <c r="AK104" s="445" t="str">
        <f>IF(AK102="","",VLOOKUP(AK102,'【標準様式１】シフト記号表（勤務時間帯）'!$D$6:$Z$47,23,FALSE))</f>
        <v/>
      </c>
      <c r="AL104" s="445" t="str">
        <f>IF(AL102="","",VLOOKUP(AL102,'【標準様式１】シフト記号表（勤務時間帯）'!$D$6:$Z$47,23,FALSE))</f>
        <v/>
      </c>
      <c r="AM104" s="445" t="str">
        <f>IF(AM102="","",VLOOKUP(AM102,'【標準様式１】シフト記号表（勤務時間帯）'!$D$6:$Z$47,23,FALSE))</f>
        <v/>
      </c>
      <c r="AN104" s="445" t="str">
        <f>IF(AN102="","",VLOOKUP(AN102,'【標準様式１】シフト記号表（勤務時間帯）'!$D$6:$Z$47,23,FALSE))</f>
        <v/>
      </c>
      <c r="AO104" s="446" t="str">
        <f>IF(AO102="","",VLOOKUP(AO102,'【標準様式１】シフト記号表（勤務時間帯）'!$D$6:$Z$47,23,FALSE))</f>
        <v/>
      </c>
      <c r="AP104" s="444" t="str">
        <f>IF(AP102="","",VLOOKUP(AP102,'【標準様式１】シフト記号表（勤務時間帯）'!$D$6:$Z$47,23,FALSE))</f>
        <v/>
      </c>
      <c r="AQ104" s="445" t="str">
        <f>IF(AQ102="","",VLOOKUP(AQ102,'【標準様式１】シフト記号表（勤務時間帯）'!$D$6:$Z$47,23,FALSE))</f>
        <v/>
      </c>
      <c r="AR104" s="445" t="str">
        <f>IF(AR102="","",VLOOKUP(AR102,'【標準様式１】シフト記号表（勤務時間帯）'!$D$6:$Z$47,23,FALSE))</f>
        <v/>
      </c>
      <c r="AS104" s="445" t="str">
        <f>IF(AS102="","",VLOOKUP(AS102,'【標準様式１】シフト記号表（勤務時間帯）'!$D$6:$Z$47,23,FALSE))</f>
        <v/>
      </c>
      <c r="AT104" s="445" t="str">
        <f>IF(AT102="","",VLOOKUP(AT102,'【標準様式１】シフト記号表（勤務時間帯）'!$D$6:$Z$47,23,FALSE))</f>
        <v/>
      </c>
      <c r="AU104" s="445" t="str">
        <f>IF(AU102="","",VLOOKUP(AU102,'【標準様式１】シフト記号表（勤務時間帯）'!$D$6:$Z$47,23,FALSE))</f>
        <v/>
      </c>
      <c r="AV104" s="446" t="str">
        <f>IF(AV102="","",VLOOKUP(AV102,'【標準様式１】シフト記号表（勤務時間帯）'!$D$6:$Z$47,23,FALSE))</f>
        <v/>
      </c>
      <c r="AW104" s="444" t="str">
        <f>IF(AW102="","",VLOOKUP(AW102,'【標準様式１】シフト記号表（勤務時間帯）'!$D$6:$Z$47,23,FALSE))</f>
        <v/>
      </c>
      <c r="AX104" s="445" t="str">
        <f>IF(AX102="","",VLOOKUP(AX102,'【標準様式１】シフト記号表（勤務時間帯）'!$D$6:$Z$47,23,FALSE))</f>
        <v/>
      </c>
      <c r="AY104" s="445" t="str">
        <f>IF(AY102="","",VLOOKUP(AY102,'【標準様式１】シフト記号表（勤務時間帯）'!$D$6:$Z$47,23,FALSE))</f>
        <v/>
      </c>
      <c r="AZ104" s="1355">
        <f>IF($BC$3="４週",SUM(U104:AV104),IF($BC$3="暦月",SUM(U104:AY104),""))</f>
        <v>0</v>
      </c>
      <c r="BA104" s="1356"/>
      <c r="BB104" s="1357">
        <f>IF($BC$3="４週",AZ104/4,IF($BC$3="暦月",(AZ104/($BC$8/7)),""))</f>
        <v>0</v>
      </c>
      <c r="BC104" s="1356"/>
      <c r="BD104" s="1349"/>
      <c r="BE104" s="1350"/>
      <c r="BF104" s="1350"/>
      <c r="BG104" s="1350"/>
      <c r="BH104" s="1351"/>
    </row>
    <row r="105" spans="2:60" ht="20.25" customHeight="1" x14ac:dyDescent="0.4">
      <c r="B105" s="447"/>
      <c r="C105" s="1298"/>
      <c r="D105" s="1299"/>
      <c r="E105" s="1300"/>
      <c r="F105" s="448"/>
      <c r="G105" s="449"/>
      <c r="H105" s="1307"/>
      <c r="I105" s="1310"/>
      <c r="J105" s="1311"/>
      <c r="K105" s="1311"/>
      <c r="L105" s="1312"/>
      <c r="M105" s="1319"/>
      <c r="N105" s="1320"/>
      <c r="O105" s="1321"/>
      <c r="P105" s="466" t="s">
        <v>833</v>
      </c>
      <c r="Q105" s="467"/>
      <c r="R105" s="467"/>
      <c r="S105" s="468"/>
      <c r="T105" s="469"/>
      <c r="U105" s="452"/>
      <c r="V105" s="453"/>
      <c r="W105" s="453"/>
      <c r="X105" s="453"/>
      <c r="Y105" s="453"/>
      <c r="Z105" s="453"/>
      <c r="AA105" s="454"/>
      <c r="AB105" s="452"/>
      <c r="AC105" s="453"/>
      <c r="AD105" s="453"/>
      <c r="AE105" s="453"/>
      <c r="AF105" s="453"/>
      <c r="AG105" s="453"/>
      <c r="AH105" s="454"/>
      <c r="AI105" s="452"/>
      <c r="AJ105" s="453"/>
      <c r="AK105" s="453"/>
      <c r="AL105" s="453"/>
      <c r="AM105" s="453"/>
      <c r="AN105" s="453"/>
      <c r="AO105" s="454"/>
      <c r="AP105" s="452"/>
      <c r="AQ105" s="453"/>
      <c r="AR105" s="453"/>
      <c r="AS105" s="453"/>
      <c r="AT105" s="453"/>
      <c r="AU105" s="453"/>
      <c r="AV105" s="454"/>
      <c r="AW105" s="452"/>
      <c r="AX105" s="453"/>
      <c r="AY105" s="453"/>
      <c r="AZ105" s="1328"/>
      <c r="BA105" s="1329"/>
      <c r="BB105" s="1342"/>
      <c r="BC105" s="1329"/>
      <c r="BD105" s="1343"/>
      <c r="BE105" s="1344"/>
      <c r="BF105" s="1344"/>
      <c r="BG105" s="1344"/>
      <c r="BH105" s="1345"/>
    </row>
    <row r="106" spans="2:60" ht="20.25" customHeight="1" x14ac:dyDescent="0.4">
      <c r="B106" s="428">
        <f>B103+1</f>
        <v>29</v>
      </c>
      <c r="C106" s="1301"/>
      <c r="D106" s="1302"/>
      <c r="E106" s="1303"/>
      <c r="F106" s="429">
        <f>C105</f>
        <v>0</v>
      </c>
      <c r="G106" s="430"/>
      <c r="H106" s="1308"/>
      <c r="I106" s="1313"/>
      <c r="J106" s="1314"/>
      <c r="K106" s="1314"/>
      <c r="L106" s="1315"/>
      <c r="M106" s="1322"/>
      <c r="N106" s="1323"/>
      <c r="O106" s="1324"/>
      <c r="P106" s="431" t="s">
        <v>835</v>
      </c>
      <c r="Q106" s="432"/>
      <c r="R106" s="432"/>
      <c r="S106" s="433"/>
      <c r="T106" s="434"/>
      <c r="U106" s="435" t="str">
        <f>IF(U105="","",VLOOKUP(U105,'【標準様式１】シフト記号表（勤務時間帯）'!$D$6:$X$47,21,FALSE))</f>
        <v/>
      </c>
      <c r="V106" s="436" t="str">
        <f>IF(V105="","",VLOOKUP(V105,'【標準様式１】シフト記号表（勤務時間帯）'!$D$6:$X$47,21,FALSE))</f>
        <v/>
      </c>
      <c r="W106" s="436" t="str">
        <f>IF(W105="","",VLOOKUP(W105,'【標準様式１】シフト記号表（勤務時間帯）'!$D$6:$X$47,21,FALSE))</f>
        <v/>
      </c>
      <c r="X106" s="436" t="str">
        <f>IF(X105="","",VLOOKUP(X105,'【標準様式１】シフト記号表（勤務時間帯）'!$D$6:$X$47,21,FALSE))</f>
        <v/>
      </c>
      <c r="Y106" s="436" t="str">
        <f>IF(Y105="","",VLOOKUP(Y105,'【標準様式１】シフト記号表（勤務時間帯）'!$D$6:$X$47,21,FALSE))</f>
        <v/>
      </c>
      <c r="Z106" s="436" t="str">
        <f>IF(Z105="","",VLOOKUP(Z105,'【標準様式１】シフト記号表（勤務時間帯）'!$D$6:$X$47,21,FALSE))</f>
        <v/>
      </c>
      <c r="AA106" s="437" t="str">
        <f>IF(AA105="","",VLOOKUP(AA105,'【標準様式１】シフト記号表（勤務時間帯）'!$D$6:$X$47,21,FALSE))</f>
        <v/>
      </c>
      <c r="AB106" s="435" t="str">
        <f>IF(AB105="","",VLOOKUP(AB105,'【標準様式１】シフト記号表（勤務時間帯）'!$D$6:$X$47,21,FALSE))</f>
        <v/>
      </c>
      <c r="AC106" s="436" t="str">
        <f>IF(AC105="","",VLOOKUP(AC105,'【標準様式１】シフト記号表（勤務時間帯）'!$D$6:$X$47,21,FALSE))</f>
        <v/>
      </c>
      <c r="AD106" s="436" t="str">
        <f>IF(AD105="","",VLOOKUP(AD105,'【標準様式１】シフト記号表（勤務時間帯）'!$D$6:$X$47,21,FALSE))</f>
        <v/>
      </c>
      <c r="AE106" s="436" t="str">
        <f>IF(AE105="","",VLOOKUP(AE105,'【標準様式１】シフト記号表（勤務時間帯）'!$D$6:$X$47,21,FALSE))</f>
        <v/>
      </c>
      <c r="AF106" s="436" t="str">
        <f>IF(AF105="","",VLOOKUP(AF105,'【標準様式１】シフト記号表（勤務時間帯）'!$D$6:$X$47,21,FALSE))</f>
        <v/>
      </c>
      <c r="AG106" s="436" t="str">
        <f>IF(AG105="","",VLOOKUP(AG105,'【標準様式１】シフト記号表（勤務時間帯）'!$D$6:$X$47,21,FALSE))</f>
        <v/>
      </c>
      <c r="AH106" s="437" t="str">
        <f>IF(AH105="","",VLOOKUP(AH105,'【標準様式１】シフト記号表（勤務時間帯）'!$D$6:$X$47,21,FALSE))</f>
        <v/>
      </c>
      <c r="AI106" s="435" t="str">
        <f>IF(AI105="","",VLOOKUP(AI105,'【標準様式１】シフト記号表（勤務時間帯）'!$D$6:$X$47,21,FALSE))</f>
        <v/>
      </c>
      <c r="AJ106" s="436" t="str">
        <f>IF(AJ105="","",VLOOKUP(AJ105,'【標準様式１】シフト記号表（勤務時間帯）'!$D$6:$X$47,21,FALSE))</f>
        <v/>
      </c>
      <c r="AK106" s="436" t="str">
        <f>IF(AK105="","",VLOOKUP(AK105,'【標準様式１】シフト記号表（勤務時間帯）'!$D$6:$X$47,21,FALSE))</f>
        <v/>
      </c>
      <c r="AL106" s="436" t="str">
        <f>IF(AL105="","",VLOOKUP(AL105,'【標準様式１】シフト記号表（勤務時間帯）'!$D$6:$X$47,21,FALSE))</f>
        <v/>
      </c>
      <c r="AM106" s="436" t="str">
        <f>IF(AM105="","",VLOOKUP(AM105,'【標準様式１】シフト記号表（勤務時間帯）'!$D$6:$X$47,21,FALSE))</f>
        <v/>
      </c>
      <c r="AN106" s="436" t="str">
        <f>IF(AN105="","",VLOOKUP(AN105,'【標準様式１】シフト記号表（勤務時間帯）'!$D$6:$X$47,21,FALSE))</f>
        <v/>
      </c>
      <c r="AO106" s="437" t="str">
        <f>IF(AO105="","",VLOOKUP(AO105,'【標準様式１】シフト記号表（勤務時間帯）'!$D$6:$X$47,21,FALSE))</f>
        <v/>
      </c>
      <c r="AP106" s="435" t="str">
        <f>IF(AP105="","",VLOOKUP(AP105,'【標準様式１】シフト記号表（勤務時間帯）'!$D$6:$X$47,21,FALSE))</f>
        <v/>
      </c>
      <c r="AQ106" s="436" t="str">
        <f>IF(AQ105="","",VLOOKUP(AQ105,'【標準様式１】シフト記号表（勤務時間帯）'!$D$6:$X$47,21,FALSE))</f>
        <v/>
      </c>
      <c r="AR106" s="436" t="str">
        <f>IF(AR105="","",VLOOKUP(AR105,'【標準様式１】シフト記号表（勤務時間帯）'!$D$6:$X$47,21,FALSE))</f>
        <v/>
      </c>
      <c r="AS106" s="436" t="str">
        <f>IF(AS105="","",VLOOKUP(AS105,'【標準様式１】シフト記号表（勤務時間帯）'!$D$6:$X$47,21,FALSE))</f>
        <v/>
      </c>
      <c r="AT106" s="436" t="str">
        <f>IF(AT105="","",VLOOKUP(AT105,'【標準様式１】シフト記号表（勤務時間帯）'!$D$6:$X$47,21,FALSE))</f>
        <v/>
      </c>
      <c r="AU106" s="436" t="str">
        <f>IF(AU105="","",VLOOKUP(AU105,'【標準様式１】シフト記号表（勤務時間帯）'!$D$6:$X$47,21,FALSE))</f>
        <v/>
      </c>
      <c r="AV106" s="437" t="str">
        <f>IF(AV105="","",VLOOKUP(AV105,'【標準様式１】シフト記号表（勤務時間帯）'!$D$6:$X$47,21,FALSE))</f>
        <v/>
      </c>
      <c r="AW106" s="435" t="str">
        <f>IF(AW105="","",VLOOKUP(AW105,'【標準様式１】シフト記号表（勤務時間帯）'!$D$6:$X$47,21,FALSE))</f>
        <v/>
      </c>
      <c r="AX106" s="436" t="str">
        <f>IF(AX105="","",VLOOKUP(AX105,'【標準様式１】シフト記号表（勤務時間帯）'!$D$6:$X$47,21,FALSE))</f>
        <v/>
      </c>
      <c r="AY106" s="436" t="str">
        <f>IF(AY105="","",VLOOKUP(AY105,'【標準様式１】シフト記号表（勤務時間帯）'!$D$6:$X$47,21,FALSE))</f>
        <v/>
      </c>
      <c r="AZ106" s="1352">
        <f>IF($BC$3="４週",SUM(U106:AV106),IF($BC$3="暦月",SUM(U106:AY106),""))</f>
        <v>0</v>
      </c>
      <c r="BA106" s="1353"/>
      <c r="BB106" s="1354">
        <f>IF($BC$3="４週",AZ106/4,IF($BC$3="暦月",(AZ106/($BC$8/7)),""))</f>
        <v>0</v>
      </c>
      <c r="BC106" s="1353"/>
      <c r="BD106" s="1346"/>
      <c r="BE106" s="1347"/>
      <c r="BF106" s="1347"/>
      <c r="BG106" s="1347"/>
      <c r="BH106" s="1348"/>
    </row>
    <row r="107" spans="2:60" ht="20.25" customHeight="1" x14ac:dyDescent="0.4">
      <c r="B107" s="438"/>
      <c r="C107" s="1304"/>
      <c r="D107" s="1305"/>
      <c r="E107" s="1306"/>
      <c r="F107" s="439"/>
      <c r="G107" s="440">
        <f>C105</f>
        <v>0</v>
      </c>
      <c r="H107" s="1309"/>
      <c r="I107" s="1316"/>
      <c r="J107" s="1317"/>
      <c r="K107" s="1317"/>
      <c r="L107" s="1318"/>
      <c r="M107" s="1325"/>
      <c r="N107" s="1326"/>
      <c r="O107" s="1327"/>
      <c r="P107" s="276" t="s">
        <v>836</v>
      </c>
      <c r="Q107" s="211"/>
      <c r="R107" s="211"/>
      <c r="S107" s="459"/>
      <c r="T107" s="460"/>
      <c r="U107" s="444" t="str">
        <f>IF(U105="","",VLOOKUP(U105,'【標準様式１】シフト記号表（勤務時間帯）'!$D$6:$Z$47,23,FALSE))</f>
        <v/>
      </c>
      <c r="V107" s="445" t="str">
        <f>IF(V105="","",VLOOKUP(V105,'【標準様式１】シフト記号表（勤務時間帯）'!$D$6:$Z$47,23,FALSE))</f>
        <v/>
      </c>
      <c r="W107" s="445" t="str">
        <f>IF(W105="","",VLOOKUP(W105,'【標準様式１】シフト記号表（勤務時間帯）'!$D$6:$Z$47,23,FALSE))</f>
        <v/>
      </c>
      <c r="X107" s="445" t="str">
        <f>IF(X105="","",VLOOKUP(X105,'【標準様式１】シフト記号表（勤務時間帯）'!$D$6:$Z$47,23,FALSE))</f>
        <v/>
      </c>
      <c r="Y107" s="445" t="str">
        <f>IF(Y105="","",VLOOKUP(Y105,'【標準様式１】シフト記号表（勤務時間帯）'!$D$6:$Z$47,23,FALSE))</f>
        <v/>
      </c>
      <c r="Z107" s="445" t="str">
        <f>IF(Z105="","",VLOOKUP(Z105,'【標準様式１】シフト記号表（勤務時間帯）'!$D$6:$Z$47,23,FALSE))</f>
        <v/>
      </c>
      <c r="AA107" s="446" t="str">
        <f>IF(AA105="","",VLOOKUP(AA105,'【標準様式１】シフト記号表（勤務時間帯）'!$D$6:$Z$47,23,FALSE))</f>
        <v/>
      </c>
      <c r="AB107" s="444" t="str">
        <f>IF(AB105="","",VLOOKUP(AB105,'【標準様式１】シフト記号表（勤務時間帯）'!$D$6:$Z$47,23,FALSE))</f>
        <v/>
      </c>
      <c r="AC107" s="445" t="str">
        <f>IF(AC105="","",VLOOKUP(AC105,'【標準様式１】シフト記号表（勤務時間帯）'!$D$6:$Z$47,23,FALSE))</f>
        <v/>
      </c>
      <c r="AD107" s="445" t="str">
        <f>IF(AD105="","",VLOOKUP(AD105,'【標準様式１】シフト記号表（勤務時間帯）'!$D$6:$Z$47,23,FALSE))</f>
        <v/>
      </c>
      <c r="AE107" s="445" t="str">
        <f>IF(AE105="","",VLOOKUP(AE105,'【標準様式１】シフト記号表（勤務時間帯）'!$D$6:$Z$47,23,FALSE))</f>
        <v/>
      </c>
      <c r="AF107" s="445" t="str">
        <f>IF(AF105="","",VLOOKUP(AF105,'【標準様式１】シフト記号表（勤務時間帯）'!$D$6:$Z$47,23,FALSE))</f>
        <v/>
      </c>
      <c r="AG107" s="445" t="str">
        <f>IF(AG105="","",VLOOKUP(AG105,'【標準様式１】シフト記号表（勤務時間帯）'!$D$6:$Z$47,23,FALSE))</f>
        <v/>
      </c>
      <c r="AH107" s="446" t="str">
        <f>IF(AH105="","",VLOOKUP(AH105,'【標準様式１】シフト記号表（勤務時間帯）'!$D$6:$Z$47,23,FALSE))</f>
        <v/>
      </c>
      <c r="AI107" s="444" t="str">
        <f>IF(AI105="","",VLOOKUP(AI105,'【標準様式１】シフト記号表（勤務時間帯）'!$D$6:$Z$47,23,FALSE))</f>
        <v/>
      </c>
      <c r="AJ107" s="445" t="str">
        <f>IF(AJ105="","",VLOOKUP(AJ105,'【標準様式１】シフト記号表（勤務時間帯）'!$D$6:$Z$47,23,FALSE))</f>
        <v/>
      </c>
      <c r="AK107" s="445" t="str">
        <f>IF(AK105="","",VLOOKUP(AK105,'【標準様式１】シフト記号表（勤務時間帯）'!$D$6:$Z$47,23,FALSE))</f>
        <v/>
      </c>
      <c r="AL107" s="445" t="str">
        <f>IF(AL105="","",VLOOKUP(AL105,'【標準様式１】シフト記号表（勤務時間帯）'!$D$6:$Z$47,23,FALSE))</f>
        <v/>
      </c>
      <c r="AM107" s="445" t="str">
        <f>IF(AM105="","",VLOOKUP(AM105,'【標準様式１】シフト記号表（勤務時間帯）'!$D$6:$Z$47,23,FALSE))</f>
        <v/>
      </c>
      <c r="AN107" s="445" t="str">
        <f>IF(AN105="","",VLOOKUP(AN105,'【標準様式１】シフト記号表（勤務時間帯）'!$D$6:$Z$47,23,FALSE))</f>
        <v/>
      </c>
      <c r="AO107" s="446" t="str">
        <f>IF(AO105="","",VLOOKUP(AO105,'【標準様式１】シフト記号表（勤務時間帯）'!$D$6:$Z$47,23,FALSE))</f>
        <v/>
      </c>
      <c r="AP107" s="444" t="str">
        <f>IF(AP105="","",VLOOKUP(AP105,'【標準様式１】シフト記号表（勤務時間帯）'!$D$6:$Z$47,23,FALSE))</f>
        <v/>
      </c>
      <c r="AQ107" s="445" t="str">
        <f>IF(AQ105="","",VLOOKUP(AQ105,'【標準様式１】シフト記号表（勤務時間帯）'!$D$6:$Z$47,23,FALSE))</f>
        <v/>
      </c>
      <c r="AR107" s="445" t="str">
        <f>IF(AR105="","",VLOOKUP(AR105,'【標準様式１】シフト記号表（勤務時間帯）'!$D$6:$Z$47,23,FALSE))</f>
        <v/>
      </c>
      <c r="AS107" s="445" t="str">
        <f>IF(AS105="","",VLOOKUP(AS105,'【標準様式１】シフト記号表（勤務時間帯）'!$D$6:$Z$47,23,FALSE))</f>
        <v/>
      </c>
      <c r="AT107" s="445" t="str">
        <f>IF(AT105="","",VLOOKUP(AT105,'【標準様式１】シフト記号表（勤務時間帯）'!$D$6:$Z$47,23,FALSE))</f>
        <v/>
      </c>
      <c r="AU107" s="445" t="str">
        <f>IF(AU105="","",VLOOKUP(AU105,'【標準様式１】シフト記号表（勤務時間帯）'!$D$6:$Z$47,23,FALSE))</f>
        <v/>
      </c>
      <c r="AV107" s="446" t="str">
        <f>IF(AV105="","",VLOOKUP(AV105,'【標準様式１】シフト記号表（勤務時間帯）'!$D$6:$Z$47,23,FALSE))</f>
        <v/>
      </c>
      <c r="AW107" s="444" t="str">
        <f>IF(AW105="","",VLOOKUP(AW105,'【標準様式１】シフト記号表（勤務時間帯）'!$D$6:$Z$47,23,FALSE))</f>
        <v/>
      </c>
      <c r="AX107" s="445" t="str">
        <f>IF(AX105="","",VLOOKUP(AX105,'【標準様式１】シフト記号表（勤務時間帯）'!$D$6:$Z$47,23,FALSE))</f>
        <v/>
      </c>
      <c r="AY107" s="445" t="str">
        <f>IF(AY105="","",VLOOKUP(AY105,'【標準様式１】シフト記号表（勤務時間帯）'!$D$6:$Z$47,23,FALSE))</f>
        <v/>
      </c>
      <c r="AZ107" s="1355">
        <f>IF($BC$3="４週",SUM(U107:AV107),IF($BC$3="暦月",SUM(U107:AY107),""))</f>
        <v>0</v>
      </c>
      <c r="BA107" s="1356"/>
      <c r="BB107" s="1357">
        <f>IF($BC$3="４週",AZ107/4,IF($BC$3="暦月",(AZ107/($BC$8/7)),""))</f>
        <v>0</v>
      </c>
      <c r="BC107" s="1356"/>
      <c r="BD107" s="1349"/>
      <c r="BE107" s="1350"/>
      <c r="BF107" s="1350"/>
      <c r="BG107" s="1350"/>
      <c r="BH107" s="1351"/>
    </row>
    <row r="108" spans="2:60" ht="20.25" customHeight="1" x14ac:dyDescent="0.4">
      <c r="B108" s="447"/>
      <c r="C108" s="1298"/>
      <c r="D108" s="1299"/>
      <c r="E108" s="1300"/>
      <c r="F108" s="448"/>
      <c r="G108" s="449"/>
      <c r="H108" s="1307"/>
      <c r="I108" s="1310"/>
      <c r="J108" s="1311"/>
      <c r="K108" s="1311"/>
      <c r="L108" s="1312"/>
      <c r="M108" s="1319"/>
      <c r="N108" s="1320"/>
      <c r="O108" s="1321"/>
      <c r="P108" s="466" t="s">
        <v>833</v>
      </c>
      <c r="Q108" s="467"/>
      <c r="R108" s="467"/>
      <c r="S108" s="468"/>
      <c r="T108" s="469"/>
      <c r="U108" s="452"/>
      <c r="V108" s="453"/>
      <c r="W108" s="453"/>
      <c r="X108" s="453"/>
      <c r="Y108" s="453"/>
      <c r="Z108" s="453"/>
      <c r="AA108" s="454"/>
      <c r="AB108" s="452"/>
      <c r="AC108" s="453"/>
      <c r="AD108" s="453"/>
      <c r="AE108" s="453"/>
      <c r="AF108" s="453"/>
      <c r="AG108" s="453"/>
      <c r="AH108" s="454"/>
      <c r="AI108" s="452"/>
      <c r="AJ108" s="453"/>
      <c r="AK108" s="453"/>
      <c r="AL108" s="453"/>
      <c r="AM108" s="453"/>
      <c r="AN108" s="453"/>
      <c r="AO108" s="454"/>
      <c r="AP108" s="452"/>
      <c r="AQ108" s="453"/>
      <c r="AR108" s="453"/>
      <c r="AS108" s="453"/>
      <c r="AT108" s="453"/>
      <c r="AU108" s="453"/>
      <c r="AV108" s="454"/>
      <c r="AW108" s="452"/>
      <c r="AX108" s="453"/>
      <c r="AY108" s="453"/>
      <c r="AZ108" s="1328"/>
      <c r="BA108" s="1329"/>
      <c r="BB108" s="1342"/>
      <c r="BC108" s="1329"/>
      <c r="BD108" s="1343"/>
      <c r="BE108" s="1344"/>
      <c r="BF108" s="1344"/>
      <c r="BG108" s="1344"/>
      <c r="BH108" s="1345"/>
    </row>
    <row r="109" spans="2:60" ht="20.25" customHeight="1" x14ac:dyDescent="0.4">
      <c r="B109" s="428">
        <f>B106+1</f>
        <v>30</v>
      </c>
      <c r="C109" s="1301"/>
      <c r="D109" s="1302"/>
      <c r="E109" s="1303"/>
      <c r="F109" s="429">
        <f>C108</f>
        <v>0</v>
      </c>
      <c r="G109" s="430"/>
      <c r="H109" s="1308"/>
      <c r="I109" s="1313"/>
      <c r="J109" s="1314"/>
      <c r="K109" s="1314"/>
      <c r="L109" s="1315"/>
      <c r="M109" s="1322"/>
      <c r="N109" s="1323"/>
      <c r="O109" s="1324"/>
      <c r="P109" s="431" t="s">
        <v>835</v>
      </c>
      <c r="Q109" s="432"/>
      <c r="R109" s="432"/>
      <c r="S109" s="433"/>
      <c r="T109" s="434"/>
      <c r="U109" s="435" t="str">
        <f>IF(U108="","",VLOOKUP(U108,'【標準様式１】シフト記号表（勤務時間帯）'!$D$6:$X$47,21,FALSE))</f>
        <v/>
      </c>
      <c r="V109" s="436" t="str">
        <f>IF(V108="","",VLOOKUP(V108,'【標準様式１】シフト記号表（勤務時間帯）'!$D$6:$X$47,21,FALSE))</f>
        <v/>
      </c>
      <c r="W109" s="436" t="str">
        <f>IF(W108="","",VLOOKUP(W108,'【標準様式１】シフト記号表（勤務時間帯）'!$D$6:$X$47,21,FALSE))</f>
        <v/>
      </c>
      <c r="X109" s="436" t="str">
        <f>IF(X108="","",VLOOKUP(X108,'【標準様式１】シフト記号表（勤務時間帯）'!$D$6:$X$47,21,FALSE))</f>
        <v/>
      </c>
      <c r="Y109" s="436" t="str">
        <f>IF(Y108="","",VLOOKUP(Y108,'【標準様式１】シフト記号表（勤務時間帯）'!$D$6:$X$47,21,FALSE))</f>
        <v/>
      </c>
      <c r="Z109" s="436" t="str">
        <f>IF(Z108="","",VLOOKUP(Z108,'【標準様式１】シフト記号表（勤務時間帯）'!$D$6:$X$47,21,FALSE))</f>
        <v/>
      </c>
      <c r="AA109" s="437" t="str">
        <f>IF(AA108="","",VLOOKUP(AA108,'【標準様式１】シフト記号表（勤務時間帯）'!$D$6:$X$47,21,FALSE))</f>
        <v/>
      </c>
      <c r="AB109" s="435" t="str">
        <f>IF(AB108="","",VLOOKUP(AB108,'【標準様式１】シフト記号表（勤務時間帯）'!$D$6:$X$47,21,FALSE))</f>
        <v/>
      </c>
      <c r="AC109" s="436" t="str">
        <f>IF(AC108="","",VLOOKUP(AC108,'【標準様式１】シフト記号表（勤務時間帯）'!$D$6:$X$47,21,FALSE))</f>
        <v/>
      </c>
      <c r="AD109" s="436" t="str">
        <f>IF(AD108="","",VLOOKUP(AD108,'【標準様式１】シフト記号表（勤務時間帯）'!$D$6:$X$47,21,FALSE))</f>
        <v/>
      </c>
      <c r="AE109" s="436" t="str">
        <f>IF(AE108="","",VLOOKUP(AE108,'【標準様式１】シフト記号表（勤務時間帯）'!$D$6:$X$47,21,FALSE))</f>
        <v/>
      </c>
      <c r="AF109" s="436" t="str">
        <f>IF(AF108="","",VLOOKUP(AF108,'【標準様式１】シフト記号表（勤務時間帯）'!$D$6:$X$47,21,FALSE))</f>
        <v/>
      </c>
      <c r="AG109" s="436" t="str">
        <f>IF(AG108="","",VLOOKUP(AG108,'【標準様式１】シフト記号表（勤務時間帯）'!$D$6:$X$47,21,FALSE))</f>
        <v/>
      </c>
      <c r="AH109" s="437" t="str">
        <f>IF(AH108="","",VLOOKUP(AH108,'【標準様式１】シフト記号表（勤務時間帯）'!$D$6:$X$47,21,FALSE))</f>
        <v/>
      </c>
      <c r="AI109" s="435" t="str">
        <f>IF(AI108="","",VLOOKUP(AI108,'【標準様式１】シフト記号表（勤務時間帯）'!$D$6:$X$47,21,FALSE))</f>
        <v/>
      </c>
      <c r="AJ109" s="436" t="str">
        <f>IF(AJ108="","",VLOOKUP(AJ108,'【標準様式１】シフト記号表（勤務時間帯）'!$D$6:$X$47,21,FALSE))</f>
        <v/>
      </c>
      <c r="AK109" s="436" t="str">
        <f>IF(AK108="","",VLOOKUP(AK108,'【標準様式１】シフト記号表（勤務時間帯）'!$D$6:$X$47,21,FALSE))</f>
        <v/>
      </c>
      <c r="AL109" s="436" t="str">
        <f>IF(AL108="","",VLOOKUP(AL108,'【標準様式１】シフト記号表（勤務時間帯）'!$D$6:$X$47,21,FALSE))</f>
        <v/>
      </c>
      <c r="AM109" s="436" t="str">
        <f>IF(AM108="","",VLOOKUP(AM108,'【標準様式１】シフト記号表（勤務時間帯）'!$D$6:$X$47,21,FALSE))</f>
        <v/>
      </c>
      <c r="AN109" s="436" t="str">
        <f>IF(AN108="","",VLOOKUP(AN108,'【標準様式１】シフト記号表（勤務時間帯）'!$D$6:$X$47,21,FALSE))</f>
        <v/>
      </c>
      <c r="AO109" s="437" t="str">
        <f>IF(AO108="","",VLOOKUP(AO108,'【標準様式１】シフト記号表（勤務時間帯）'!$D$6:$X$47,21,FALSE))</f>
        <v/>
      </c>
      <c r="AP109" s="435" t="str">
        <f>IF(AP108="","",VLOOKUP(AP108,'【標準様式１】シフト記号表（勤務時間帯）'!$D$6:$X$47,21,FALSE))</f>
        <v/>
      </c>
      <c r="AQ109" s="436" t="str">
        <f>IF(AQ108="","",VLOOKUP(AQ108,'【標準様式１】シフト記号表（勤務時間帯）'!$D$6:$X$47,21,FALSE))</f>
        <v/>
      </c>
      <c r="AR109" s="436" t="str">
        <f>IF(AR108="","",VLOOKUP(AR108,'【標準様式１】シフト記号表（勤務時間帯）'!$D$6:$X$47,21,FALSE))</f>
        <v/>
      </c>
      <c r="AS109" s="436" t="str">
        <f>IF(AS108="","",VLOOKUP(AS108,'【標準様式１】シフト記号表（勤務時間帯）'!$D$6:$X$47,21,FALSE))</f>
        <v/>
      </c>
      <c r="AT109" s="436" t="str">
        <f>IF(AT108="","",VLOOKUP(AT108,'【標準様式１】シフト記号表（勤務時間帯）'!$D$6:$X$47,21,FALSE))</f>
        <v/>
      </c>
      <c r="AU109" s="436" t="str">
        <f>IF(AU108="","",VLOOKUP(AU108,'【標準様式１】シフト記号表（勤務時間帯）'!$D$6:$X$47,21,FALSE))</f>
        <v/>
      </c>
      <c r="AV109" s="437" t="str">
        <f>IF(AV108="","",VLOOKUP(AV108,'【標準様式１】シフト記号表（勤務時間帯）'!$D$6:$X$47,21,FALSE))</f>
        <v/>
      </c>
      <c r="AW109" s="435" t="str">
        <f>IF(AW108="","",VLOOKUP(AW108,'【標準様式１】シフト記号表（勤務時間帯）'!$D$6:$X$47,21,FALSE))</f>
        <v/>
      </c>
      <c r="AX109" s="436" t="str">
        <f>IF(AX108="","",VLOOKUP(AX108,'【標準様式１】シフト記号表（勤務時間帯）'!$D$6:$X$47,21,FALSE))</f>
        <v/>
      </c>
      <c r="AY109" s="436" t="str">
        <f>IF(AY108="","",VLOOKUP(AY108,'【標準様式１】シフト記号表（勤務時間帯）'!$D$6:$X$47,21,FALSE))</f>
        <v/>
      </c>
      <c r="AZ109" s="1352">
        <f>IF($BC$3="４週",SUM(U109:AV109),IF($BC$3="暦月",SUM(U109:AY109),""))</f>
        <v>0</v>
      </c>
      <c r="BA109" s="1353"/>
      <c r="BB109" s="1354">
        <f>IF($BC$3="４週",AZ109/4,IF($BC$3="暦月",(AZ109/($BC$8/7)),""))</f>
        <v>0</v>
      </c>
      <c r="BC109" s="1353"/>
      <c r="BD109" s="1346"/>
      <c r="BE109" s="1347"/>
      <c r="BF109" s="1347"/>
      <c r="BG109" s="1347"/>
      <c r="BH109" s="1348"/>
    </row>
    <row r="110" spans="2:60" ht="20.25" customHeight="1" x14ac:dyDescent="0.4">
      <c r="B110" s="438"/>
      <c r="C110" s="1304"/>
      <c r="D110" s="1305"/>
      <c r="E110" s="1306"/>
      <c r="F110" s="439"/>
      <c r="G110" s="440">
        <f>C108</f>
        <v>0</v>
      </c>
      <c r="H110" s="1309"/>
      <c r="I110" s="1316"/>
      <c r="J110" s="1317"/>
      <c r="K110" s="1317"/>
      <c r="L110" s="1318"/>
      <c r="M110" s="1325"/>
      <c r="N110" s="1326"/>
      <c r="O110" s="1327"/>
      <c r="P110" s="276" t="s">
        <v>836</v>
      </c>
      <c r="Q110" s="211"/>
      <c r="R110" s="211"/>
      <c r="S110" s="459"/>
      <c r="T110" s="460"/>
      <c r="U110" s="444" t="str">
        <f>IF(U108="","",VLOOKUP(U108,'【標準様式１】シフト記号表（勤務時間帯）'!$D$6:$Z$47,23,FALSE))</f>
        <v/>
      </c>
      <c r="V110" s="445" t="str">
        <f>IF(V108="","",VLOOKUP(V108,'【標準様式１】シフト記号表（勤務時間帯）'!$D$6:$Z$47,23,FALSE))</f>
        <v/>
      </c>
      <c r="W110" s="445" t="str">
        <f>IF(W108="","",VLOOKUP(W108,'【標準様式１】シフト記号表（勤務時間帯）'!$D$6:$Z$47,23,FALSE))</f>
        <v/>
      </c>
      <c r="X110" s="445" t="str">
        <f>IF(X108="","",VLOOKUP(X108,'【標準様式１】シフト記号表（勤務時間帯）'!$D$6:$Z$47,23,FALSE))</f>
        <v/>
      </c>
      <c r="Y110" s="445" t="str">
        <f>IF(Y108="","",VLOOKUP(Y108,'【標準様式１】シフト記号表（勤務時間帯）'!$D$6:$Z$47,23,FALSE))</f>
        <v/>
      </c>
      <c r="Z110" s="445" t="str">
        <f>IF(Z108="","",VLOOKUP(Z108,'【標準様式１】シフト記号表（勤務時間帯）'!$D$6:$Z$47,23,FALSE))</f>
        <v/>
      </c>
      <c r="AA110" s="446" t="str">
        <f>IF(AA108="","",VLOOKUP(AA108,'【標準様式１】シフト記号表（勤務時間帯）'!$D$6:$Z$47,23,FALSE))</f>
        <v/>
      </c>
      <c r="AB110" s="444" t="str">
        <f>IF(AB108="","",VLOOKUP(AB108,'【標準様式１】シフト記号表（勤務時間帯）'!$D$6:$Z$47,23,FALSE))</f>
        <v/>
      </c>
      <c r="AC110" s="445" t="str">
        <f>IF(AC108="","",VLOOKUP(AC108,'【標準様式１】シフト記号表（勤務時間帯）'!$D$6:$Z$47,23,FALSE))</f>
        <v/>
      </c>
      <c r="AD110" s="445" t="str">
        <f>IF(AD108="","",VLOOKUP(AD108,'【標準様式１】シフト記号表（勤務時間帯）'!$D$6:$Z$47,23,FALSE))</f>
        <v/>
      </c>
      <c r="AE110" s="445" t="str">
        <f>IF(AE108="","",VLOOKUP(AE108,'【標準様式１】シフト記号表（勤務時間帯）'!$D$6:$Z$47,23,FALSE))</f>
        <v/>
      </c>
      <c r="AF110" s="445" t="str">
        <f>IF(AF108="","",VLOOKUP(AF108,'【標準様式１】シフト記号表（勤務時間帯）'!$D$6:$Z$47,23,FALSE))</f>
        <v/>
      </c>
      <c r="AG110" s="445" t="str">
        <f>IF(AG108="","",VLOOKUP(AG108,'【標準様式１】シフト記号表（勤務時間帯）'!$D$6:$Z$47,23,FALSE))</f>
        <v/>
      </c>
      <c r="AH110" s="446" t="str">
        <f>IF(AH108="","",VLOOKUP(AH108,'【標準様式１】シフト記号表（勤務時間帯）'!$D$6:$Z$47,23,FALSE))</f>
        <v/>
      </c>
      <c r="AI110" s="444" t="str">
        <f>IF(AI108="","",VLOOKUP(AI108,'【標準様式１】シフト記号表（勤務時間帯）'!$D$6:$Z$47,23,FALSE))</f>
        <v/>
      </c>
      <c r="AJ110" s="445" t="str">
        <f>IF(AJ108="","",VLOOKUP(AJ108,'【標準様式１】シフト記号表（勤務時間帯）'!$D$6:$Z$47,23,FALSE))</f>
        <v/>
      </c>
      <c r="AK110" s="445" t="str">
        <f>IF(AK108="","",VLOOKUP(AK108,'【標準様式１】シフト記号表（勤務時間帯）'!$D$6:$Z$47,23,FALSE))</f>
        <v/>
      </c>
      <c r="AL110" s="445" t="str">
        <f>IF(AL108="","",VLOOKUP(AL108,'【標準様式１】シフト記号表（勤務時間帯）'!$D$6:$Z$47,23,FALSE))</f>
        <v/>
      </c>
      <c r="AM110" s="445" t="str">
        <f>IF(AM108="","",VLOOKUP(AM108,'【標準様式１】シフト記号表（勤務時間帯）'!$D$6:$Z$47,23,FALSE))</f>
        <v/>
      </c>
      <c r="AN110" s="445" t="str">
        <f>IF(AN108="","",VLOOKUP(AN108,'【標準様式１】シフト記号表（勤務時間帯）'!$D$6:$Z$47,23,FALSE))</f>
        <v/>
      </c>
      <c r="AO110" s="446" t="str">
        <f>IF(AO108="","",VLOOKUP(AO108,'【標準様式１】シフト記号表（勤務時間帯）'!$D$6:$Z$47,23,FALSE))</f>
        <v/>
      </c>
      <c r="AP110" s="444" t="str">
        <f>IF(AP108="","",VLOOKUP(AP108,'【標準様式１】シフト記号表（勤務時間帯）'!$D$6:$Z$47,23,FALSE))</f>
        <v/>
      </c>
      <c r="AQ110" s="445" t="str">
        <f>IF(AQ108="","",VLOOKUP(AQ108,'【標準様式１】シフト記号表（勤務時間帯）'!$D$6:$Z$47,23,FALSE))</f>
        <v/>
      </c>
      <c r="AR110" s="445" t="str">
        <f>IF(AR108="","",VLOOKUP(AR108,'【標準様式１】シフト記号表（勤務時間帯）'!$D$6:$Z$47,23,FALSE))</f>
        <v/>
      </c>
      <c r="AS110" s="445" t="str">
        <f>IF(AS108="","",VLOOKUP(AS108,'【標準様式１】シフト記号表（勤務時間帯）'!$D$6:$Z$47,23,FALSE))</f>
        <v/>
      </c>
      <c r="AT110" s="445" t="str">
        <f>IF(AT108="","",VLOOKUP(AT108,'【標準様式１】シフト記号表（勤務時間帯）'!$D$6:$Z$47,23,FALSE))</f>
        <v/>
      </c>
      <c r="AU110" s="445" t="str">
        <f>IF(AU108="","",VLOOKUP(AU108,'【標準様式１】シフト記号表（勤務時間帯）'!$D$6:$Z$47,23,FALSE))</f>
        <v/>
      </c>
      <c r="AV110" s="446" t="str">
        <f>IF(AV108="","",VLOOKUP(AV108,'【標準様式１】シフト記号表（勤務時間帯）'!$D$6:$Z$47,23,FALSE))</f>
        <v/>
      </c>
      <c r="AW110" s="444" t="str">
        <f>IF(AW108="","",VLOOKUP(AW108,'【標準様式１】シフト記号表（勤務時間帯）'!$D$6:$Z$47,23,FALSE))</f>
        <v/>
      </c>
      <c r="AX110" s="445" t="str">
        <f>IF(AX108="","",VLOOKUP(AX108,'【標準様式１】シフト記号表（勤務時間帯）'!$D$6:$Z$47,23,FALSE))</f>
        <v/>
      </c>
      <c r="AY110" s="445" t="str">
        <f>IF(AY108="","",VLOOKUP(AY108,'【標準様式１】シフト記号表（勤務時間帯）'!$D$6:$Z$47,23,FALSE))</f>
        <v/>
      </c>
      <c r="AZ110" s="1355">
        <f>IF($BC$3="４週",SUM(U110:AV110),IF($BC$3="暦月",SUM(U110:AY110),""))</f>
        <v>0</v>
      </c>
      <c r="BA110" s="1356"/>
      <c r="BB110" s="1357">
        <f>IF($BC$3="４週",AZ110/4,IF($BC$3="暦月",(AZ110/($BC$8/7)),""))</f>
        <v>0</v>
      </c>
      <c r="BC110" s="1356"/>
      <c r="BD110" s="1349"/>
      <c r="BE110" s="1350"/>
      <c r="BF110" s="1350"/>
      <c r="BG110" s="1350"/>
      <c r="BH110" s="1351"/>
    </row>
    <row r="111" spans="2:60" ht="20.25" customHeight="1" x14ac:dyDescent="0.4">
      <c r="B111" s="447"/>
      <c r="C111" s="1298"/>
      <c r="D111" s="1299"/>
      <c r="E111" s="1300"/>
      <c r="F111" s="448"/>
      <c r="G111" s="449"/>
      <c r="H111" s="1307"/>
      <c r="I111" s="1310"/>
      <c r="J111" s="1311"/>
      <c r="K111" s="1311"/>
      <c r="L111" s="1312"/>
      <c r="M111" s="1319"/>
      <c r="N111" s="1320"/>
      <c r="O111" s="1321"/>
      <c r="P111" s="466" t="s">
        <v>833</v>
      </c>
      <c r="Q111" s="467"/>
      <c r="R111" s="467"/>
      <c r="S111" s="468"/>
      <c r="T111" s="469"/>
      <c r="U111" s="452"/>
      <c r="V111" s="453"/>
      <c r="W111" s="453"/>
      <c r="X111" s="453"/>
      <c r="Y111" s="453"/>
      <c r="Z111" s="453"/>
      <c r="AA111" s="454"/>
      <c r="AB111" s="452"/>
      <c r="AC111" s="453"/>
      <c r="AD111" s="453"/>
      <c r="AE111" s="453"/>
      <c r="AF111" s="453"/>
      <c r="AG111" s="453"/>
      <c r="AH111" s="454"/>
      <c r="AI111" s="452"/>
      <c r="AJ111" s="453"/>
      <c r="AK111" s="453"/>
      <c r="AL111" s="453"/>
      <c r="AM111" s="453"/>
      <c r="AN111" s="453"/>
      <c r="AO111" s="454"/>
      <c r="AP111" s="452"/>
      <c r="AQ111" s="453"/>
      <c r="AR111" s="453"/>
      <c r="AS111" s="453"/>
      <c r="AT111" s="453"/>
      <c r="AU111" s="453"/>
      <c r="AV111" s="454"/>
      <c r="AW111" s="452"/>
      <c r="AX111" s="453"/>
      <c r="AY111" s="453"/>
      <c r="AZ111" s="1328"/>
      <c r="BA111" s="1329"/>
      <c r="BB111" s="1342"/>
      <c r="BC111" s="1329"/>
      <c r="BD111" s="1343"/>
      <c r="BE111" s="1344"/>
      <c r="BF111" s="1344"/>
      <c r="BG111" s="1344"/>
      <c r="BH111" s="1345"/>
    </row>
    <row r="112" spans="2:60" ht="20.25" customHeight="1" x14ac:dyDescent="0.4">
      <c r="B112" s="428">
        <f>B109+1</f>
        <v>31</v>
      </c>
      <c r="C112" s="1301"/>
      <c r="D112" s="1302"/>
      <c r="E112" s="1303"/>
      <c r="F112" s="429">
        <f>C111</f>
        <v>0</v>
      </c>
      <c r="G112" s="430"/>
      <c r="H112" s="1308"/>
      <c r="I112" s="1313"/>
      <c r="J112" s="1314"/>
      <c r="K112" s="1314"/>
      <c r="L112" s="1315"/>
      <c r="M112" s="1322"/>
      <c r="N112" s="1323"/>
      <c r="O112" s="1324"/>
      <c r="P112" s="431" t="s">
        <v>835</v>
      </c>
      <c r="Q112" s="432"/>
      <c r="R112" s="432"/>
      <c r="S112" s="433"/>
      <c r="T112" s="434"/>
      <c r="U112" s="435" t="str">
        <f>IF(U111="","",VLOOKUP(U111,'【標準様式１】シフト記号表（勤務時間帯）'!$D$6:$X$47,21,FALSE))</f>
        <v/>
      </c>
      <c r="V112" s="436" t="str">
        <f>IF(V111="","",VLOOKUP(V111,'【標準様式１】シフト記号表（勤務時間帯）'!$D$6:$X$47,21,FALSE))</f>
        <v/>
      </c>
      <c r="W112" s="436" t="str">
        <f>IF(W111="","",VLOOKUP(W111,'【標準様式１】シフト記号表（勤務時間帯）'!$D$6:$X$47,21,FALSE))</f>
        <v/>
      </c>
      <c r="X112" s="436" t="str">
        <f>IF(X111="","",VLOOKUP(X111,'【標準様式１】シフト記号表（勤務時間帯）'!$D$6:$X$47,21,FALSE))</f>
        <v/>
      </c>
      <c r="Y112" s="436" t="str">
        <f>IF(Y111="","",VLOOKUP(Y111,'【標準様式１】シフト記号表（勤務時間帯）'!$D$6:$X$47,21,FALSE))</f>
        <v/>
      </c>
      <c r="Z112" s="436" t="str">
        <f>IF(Z111="","",VLOOKUP(Z111,'【標準様式１】シフト記号表（勤務時間帯）'!$D$6:$X$47,21,FALSE))</f>
        <v/>
      </c>
      <c r="AA112" s="437" t="str">
        <f>IF(AA111="","",VLOOKUP(AA111,'【標準様式１】シフト記号表（勤務時間帯）'!$D$6:$X$47,21,FALSE))</f>
        <v/>
      </c>
      <c r="AB112" s="435" t="str">
        <f>IF(AB111="","",VLOOKUP(AB111,'【標準様式１】シフト記号表（勤務時間帯）'!$D$6:$X$47,21,FALSE))</f>
        <v/>
      </c>
      <c r="AC112" s="436" t="str">
        <f>IF(AC111="","",VLOOKUP(AC111,'【標準様式１】シフト記号表（勤務時間帯）'!$D$6:$X$47,21,FALSE))</f>
        <v/>
      </c>
      <c r="AD112" s="436" t="str">
        <f>IF(AD111="","",VLOOKUP(AD111,'【標準様式１】シフト記号表（勤務時間帯）'!$D$6:$X$47,21,FALSE))</f>
        <v/>
      </c>
      <c r="AE112" s="436" t="str">
        <f>IF(AE111="","",VLOOKUP(AE111,'【標準様式１】シフト記号表（勤務時間帯）'!$D$6:$X$47,21,FALSE))</f>
        <v/>
      </c>
      <c r="AF112" s="436" t="str">
        <f>IF(AF111="","",VLOOKUP(AF111,'【標準様式１】シフト記号表（勤務時間帯）'!$D$6:$X$47,21,FALSE))</f>
        <v/>
      </c>
      <c r="AG112" s="436" t="str">
        <f>IF(AG111="","",VLOOKUP(AG111,'【標準様式１】シフト記号表（勤務時間帯）'!$D$6:$X$47,21,FALSE))</f>
        <v/>
      </c>
      <c r="AH112" s="437" t="str">
        <f>IF(AH111="","",VLOOKUP(AH111,'【標準様式１】シフト記号表（勤務時間帯）'!$D$6:$X$47,21,FALSE))</f>
        <v/>
      </c>
      <c r="AI112" s="435" t="str">
        <f>IF(AI111="","",VLOOKUP(AI111,'【標準様式１】シフト記号表（勤務時間帯）'!$D$6:$X$47,21,FALSE))</f>
        <v/>
      </c>
      <c r="AJ112" s="436" t="str">
        <f>IF(AJ111="","",VLOOKUP(AJ111,'【標準様式１】シフト記号表（勤務時間帯）'!$D$6:$X$47,21,FALSE))</f>
        <v/>
      </c>
      <c r="AK112" s="436" t="str">
        <f>IF(AK111="","",VLOOKUP(AK111,'【標準様式１】シフト記号表（勤務時間帯）'!$D$6:$X$47,21,FALSE))</f>
        <v/>
      </c>
      <c r="AL112" s="436" t="str">
        <f>IF(AL111="","",VLOOKUP(AL111,'【標準様式１】シフト記号表（勤務時間帯）'!$D$6:$X$47,21,FALSE))</f>
        <v/>
      </c>
      <c r="AM112" s="436" t="str">
        <f>IF(AM111="","",VLOOKUP(AM111,'【標準様式１】シフト記号表（勤務時間帯）'!$D$6:$X$47,21,FALSE))</f>
        <v/>
      </c>
      <c r="AN112" s="436" t="str">
        <f>IF(AN111="","",VLOOKUP(AN111,'【標準様式１】シフト記号表（勤務時間帯）'!$D$6:$X$47,21,FALSE))</f>
        <v/>
      </c>
      <c r="AO112" s="437" t="str">
        <f>IF(AO111="","",VLOOKUP(AO111,'【標準様式１】シフト記号表（勤務時間帯）'!$D$6:$X$47,21,FALSE))</f>
        <v/>
      </c>
      <c r="AP112" s="435" t="str">
        <f>IF(AP111="","",VLOOKUP(AP111,'【標準様式１】シフト記号表（勤務時間帯）'!$D$6:$X$47,21,FALSE))</f>
        <v/>
      </c>
      <c r="AQ112" s="436" t="str">
        <f>IF(AQ111="","",VLOOKUP(AQ111,'【標準様式１】シフト記号表（勤務時間帯）'!$D$6:$X$47,21,FALSE))</f>
        <v/>
      </c>
      <c r="AR112" s="436" t="str">
        <f>IF(AR111="","",VLOOKUP(AR111,'【標準様式１】シフト記号表（勤務時間帯）'!$D$6:$X$47,21,FALSE))</f>
        <v/>
      </c>
      <c r="AS112" s="436" t="str">
        <f>IF(AS111="","",VLOOKUP(AS111,'【標準様式１】シフト記号表（勤務時間帯）'!$D$6:$X$47,21,FALSE))</f>
        <v/>
      </c>
      <c r="AT112" s="436" t="str">
        <f>IF(AT111="","",VLOOKUP(AT111,'【標準様式１】シフト記号表（勤務時間帯）'!$D$6:$X$47,21,FALSE))</f>
        <v/>
      </c>
      <c r="AU112" s="436" t="str">
        <f>IF(AU111="","",VLOOKUP(AU111,'【標準様式１】シフト記号表（勤務時間帯）'!$D$6:$X$47,21,FALSE))</f>
        <v/>
      </c>
      <c r="AV112" s="437" t="str">
        <f>IF(AV111="","",VLOOKUP(AV111,'【標準様式１】シフト記号表（勤務時間帯）'!$D$6:$X$47,21,FALSE))</f>
        <v/>
      </c>
      <c r="AW112" s="435" t="str">
        <f>IF(AW111="","",VLOOKUP(AW111,'【標準様式１】シフト記号表（勤務時間帯）'!$D$6:$X$47,21,FALSE))</f>
        <v/>
      </c>
      <c r="AX112" s="436" t="str">
        <f>IF(AX111="","",VLOOKUP(AX111,'【標準様式１】シフト記号表（勤務時間帯）'!$D$6:$X$47,21,FALSE))</f>
        <v/>
      </c>
      <c r="AY112" s="436" t="str">
        <f>IF(AY111="","",VLOOKUP(AY111,'【標準様式１】シフト記号表（勤務時間帯）'!$D$6:$X$47,21,FALSE))</f>
        <v/>
      </c>
      <c r="AZ112" s="1352">
        <f>IF($BC$3="４週",SUM(U112:AV112),IF($BC$3="暦月",SUM(U112:AY112),""))</f>
        <v>0</v>
      </c>
      <c r="BA112" s="1353"/>
      <c r="BB112" s="1354">
        <f>IF($BC$3="４週",AZ112/4,IF($BC$3="暦月",(AZ112/($BC$8/7)),""))</f>
        <v>0</v>
      </c>
      <c r="BC112" s="1353"/>
      <c r="BD112" s="1346"/>
      <c r="BE112" s="1347"/>
      <c r="BF112" s="1347"/>
      <c r="BG112" s="1347"/>
      <c r="BH112" s="1348"/>
    </row>
    <row r="113" spans="2:60" ht="20.25" customHeight="1" x14ac:dyDescent="0.4">
      <c r="B113" s="438"/>
      <c r="C113" s="1304"/>
      <c r="D113" s="1305"/>
      <c r="E113" s="1306"/>
      <c r="F113" s="439"/>
      <c r="G113" s="440">
        <f>C111</f>
        <v>0</v>
      </c>
      <c r="H113" s="1309"/>
      <c r="I113" s="1316"/>
      <c r="J113" s="1317"/>
      <c r="K113" s="1317"/>
      <c r="L113" s="1318"/>
      <c r="M113" s="1325"/>
      <c r="N113" s="1326"/>
      <c r="O113" s="1327"/>
      <c r="P113" s="276" t="s">
        <v>836</v>
      </c>
      <c r="Q113" s="211"/>
      <c r="R113" s="211"/>
      <c r="S113" s="459"/>
      <c r="T113" s="460"/>
      <c r="U113" s="444" t="str">
        <f>IF(U111="","",VLOOKUP(U111,'【標準様式１】シフト記号表（勤務時間帯）'!$D$6:$Z$47,23,FALSE))</f>
        <v/>
      </c>
      <c r="V113" s="445" t="str">
        <f>IF(V111="","",VLOOKUP(V111,'【標準様式１】シフト記号表（勤務時間帯）'!$D$6:$Z$47,23,FALSE))</f>
        <v/>
      </c>
      <c r="W113" s="445" t="str">
        <f>IF(W111="","",VLOOKUP(W111,'【標準様式１】シフト記号表（勤務時間帯）'!$D$6:$Z$47,23,FALSE))</f>
        <v/>
      </c>
      <c r="X113" s="445" t="str">
        <f>IF(X111="","",VLOOKUP(X111,'【標準様式１】シフト記号表（勤務時間帯）'!$D$6:$Z$47,23,FALSE))</f>
        <v/>
      </c>
      <c r="Y113" s="445" t="str">
        <f>IF(Y111="","",VLOOKUP(Y111,'【標準様式１】シフト記号表（勤務時間帯）'!$D$6:$Z$47,23,FALSE))</f>
        <v/>
      </c>
      <c r="Z113" s="445" t="str">
        <f>IF(Z111="","",VLOOKUP(Z111,'【標準様式１】シフト記号表（勤務時間帯）'!$D$6:$Z$47,23,FALSE))</f>
        <v/>
      </c>
      <c r="AA113" s="446" t="str">
        <f>IF(AA111="","",VLOOKUP(AA111,'【標準様式１】シフト記号表（勤務時間帯）'!$D$6:$Z$47,23,FALSE))</f>
        <v/>
      </c>
      <c r="AB113" s="444" t="str">
        <f>IF(AB111="","",VLOOKUP(AB111,'【標準様式１】シフト記号表（勤務時間帯）'!$D$6:$Z$47,23,FALSE))</f>
        <v/>
      </c>
      <c r="AC113" s="445" t="str">
        <f>IF(AC111="","",VLOOKUP(AC111,'【標準様式１】シフト記号表（勤務時間帯）'!$D$6:$Z$47,23,FALSE))</f>
        <v/>
      </c>
      <c r="AD113" s="445" t="str">
        <f>IF(AD111="","",VLOOKUP(AD111,'【標準様式１】シフト記号表（勤務時間帯）'!$D$6:$Z$47,23,FALSE))</f>
        <v/>
      </c>
      <c r="AE113" s="445" t="str">
        <f>IF(AE111="","",VLOOKUP(AE111,'【標準様式１】シフト記号表（勤務時間帯）'!$D$6:$Z$47,23,FALSE))</f>
        <v/>
      </c>
      <c r="AF113" s="445" t="str">
        <f>IF(AF111="","",VLOOKUP(AF111,'【標準様式１】シフト記号表（勤務時間帯）'!$D$6:$Z$47,23,FALSE))</f>
        <v/>
      </c>
      <c r="AG113" s="445" t="str">
        <f>IF(AG111="","",VLOOKUP(AG111,'【標準様式１】シフト記号表（勤務時間帯）'!$D$6:$Z$47,23,FALSE))</f>
        <v/>
      </c>
      <c r="AH113" s="446" t="str">
        <f>IF(AH111="","",VLOOKUP(AH111,'【標準様式１】シフト記号表（勤務時間帯）'!$D$6:$Z$47,23,FALSE))</f>
        <v/>
      </c>
      <c r="AI113" s="444" t="str">
        <f>IF(AI111="","",VLOOKUP(AI111,'【標準様式１】シフト記号表（勤務時間帯）'!$D$6:$Z$47,23,FALSE))</f>
        <v/>
      </c>
      <c r="AJ113" s="445" t="str">
        <f>IF(AJ111="","",VLOOKUP(AJ111,'【標準様式１】シフト記号表（勤務時間帯）'!$D$6:$Z$47,23,FALSE))</f>
        <v/>
      </c>
      <c r="AK113" s="445" t="str">
        <f>IF(AK111="","",VLOOKUP(AK111,'【標準様式１】シフト記号表（勤務時間帯）'!$D$6:$Z$47,23,FALSE))</f>
        <v/>
      </c>
      <c r="AL113" s="445" t="str">
        <f>IF(AL111="","",VLOOKUP(AL111,'【標準様式１】シフト記号表（勤務時間帯）'!$D$6:$Z$47,23,FALSE))</f>
        <v/>
      </c>
      <c r="AM113" s="445" t="str">
        <f>IF(AM111="","",VLOOKUP(AM111,'【標準様式１】シフト記号表（勤務時間帯）'!$D$6:$Z$47,23,FALSE))</f>
        <v/>
      </c>
      <c r="AN113" s="445" t="str">
        <f>IF(AN111="","",VLOOKUP(AN111,'【標準様式１】シフト記号表（勤務時間帯）'!$D$6:$Z$47,23,FALSE))</f>
        <v/>
      </c>
      <c r="AO113" s="446" t="str">
        <f>IF(AO111="","",VLOOKUP(AO111,'【標準様式１】シフト記号表（勤務時間帯）'!$D$6:$Z$47,23,FALSE))</f>
        <v/>
      </c>
      <c r="AP113" s="444" t="str">
        <f>IF(AP111="","",VLOOKUP(AP111,'【標準様式１】シフト記号表（勤務時間帯）'!$D$6:$Z$47,23,FALSE))</f>
        <v/>
      </c>
      <c r="AQ113" s="445" t="str">
        <f>IF(AQ111="","",VLOOKUP(AQ111,'【標準様式１】シフト記号表（勤務時間帯）'!$D$6:$Z$47,23,FALSE))</f>
        <v/>
      </c>
      <c r="AR113" s="445" t="str">
        <f>IF(AR111="","",VLOOKUP(AR111,'【標準様式１】シフト記号表（勤務時間帯）'!$D$6:$Z$47,23,FALSE))</f>
        <v/>
      </c>
      <c r="AS113" s="445" t="str">
        <f>IF(AS111="","",VLOOKUP(AS111,'【標準様式１】シフト記号表（勤務時間帯）'!$D$6:$Z$47,23,FALSE))</f>
        <v/>
      </c>
      <c r="AT113" s="445" t="str">
        <f>IF(AT111="","",VLOOKUP(AT111,'【標準様式１】シフト記号表（勤務時間帯）'!$D$6:$Z$47,23,FALSE))</f>
        <v/>
      </c>
      <c r="AU113" s="445" t="str">
        <f>IF(AU111="","",VLOOKUP(AU111,'【標準様式１】シフト記号表（勤務時間帯）'!$D$6:$Z$47,23,FALSE))</f>
        <v/>
      </c>
      <c r="AV113" s="446" t="str">
        <f>IF(AV111="","",VLOOKUP(AV111,'【標準様式１】シフト記号表（勤務時間帯）'!$D$6:$Z$47,23,FALSE))</f>
        <v/>
      </c>
      <c r="AW113" s="444" t="str">
        <f>IF(AW111="","",VLOOKUP(AW111,'【標準様式１】シフト記号表（勤務時間帯）'!$D$6:$Z$47,23,FALSE))</f>
        <v/>
      </c>
      <c r="AX113" s="445" t="str">
        <f>IF(AX111="","",VLOOKUP(AX111,'【標準様式１】シフト記号表（勤務時間帯）'!$D$6:$Z$47,23,FALSE))</f>
        <v/>
      </c>
      <c r="AY113" s="445" t="str">
        <f>IF(AY111="","",VLOOKUP(AY111,'【標準様式１】シフト記号表（勤務時間帯）'!$D$6:$Z$47,23,FALSE))</f>
        <v/>
      </c>
      <c r="AZ113" s="1355">
        <f>IF($BC$3="４週",SUM(U113:AV113),IF($BC$3="暦月",SUM(U113:AY113),""))</f>
        <v>0</v>
      </c>
      <c r="BA113" s="1356"/>
      <c r="BB113" s="1357">
        <f>IF($BC$3="４週",AZ113/4,IF($BC$3="暦月",(AZ113/($BC$8/7)),""))</f>
        <v>0</v>
      </c>
      <c r="BC113" s="1356"/>
      <c r="BD113" s="1349"/>
      <c r="BE113" s="1350"/>
      <c r="BF113" s="1350"/>
      <c r="BG113" s="1350"/>
      <c r="BH113" s="1351"/>
    </row>
    <row r="114" spans="2:60" ht="20.25" customHeight="1" x14ac:dyDescent="0.4">
      <c r="B114" s="447"/>
      <c r="C114" s="1298"/>
      <c r="D114" s="1299"/>
      <c r="E114" s="1300"/>
      <c r="F114" s="448"/>
      <c r="G114" s="449"/>
      <c r="H114" s="1307"/>
      <c r="I114" s="1310"/>
      <c r="J114" s="1311"/>
      <c r="K114" s="1311"/>
      <c r="L114" s="1312"/>
      <c r="M114" s="1319"/>
      <c r="N114" s="1320"/>
      <c r="O114" s="1321"/>
      <c r="P114" s="466" t="s">
        <v>833</v>
      </c>
      <c r="Q114" s="467"/>
      <c r="R114" s="467"/>
      <c r="S114" s="468"/>
      <c r="T114" s="469"/>
      <c r="U114" s="452"/>
      <c r="V114" s="453"/>
      <c r="W114" s="453"/>
      <c r="X114" s="453"/>
      <c r="Y114" s="453"/>
      <c r="Z114" s="453"/>
      <c r="AA114" s="454"/>
      <c r="AB114" s="452"/>
      <c r="AC114" s="453"/>
      <c r="AD114" s="453"/>
      <c r="AE114" s="453"/>
      <c r="AF114" s="453"/>
      <c r="AG114" s="453"/>
      <c r="AH114" s="454"/>
      <c r="AI114" s="452"/>
      <c r="AJ114" s="453"/>
      <c r="AK114" s="453"/>
      <c r="AL114" s="453"/>
      <c r="AM114" s="453"/>
      <c r="AN114" s="453"/>
      <c r="AO114" s="454"/>
      <c r="AP114" s="452"/>
      <c r="AQ114" s="453"/>
      <c r="AR114" s="453"/>
      <c r="AS114" s="453"/>
      <c r="AT114" s="453"/>
      <c r="AU114" s="453"/>
      <c r="AV114" s="454"/>
      <c r="AW114" s="452"/>
      <c r="AX114" s="453"/>
      <c r="AY114" s="453"/>
      <c r="AZ114" s="1328"/>
      <c r="BA114" s="1329"/>
      <c r="BB114" s="1342"/>
      <c r="BC114" s="1329"/>
      <c r="BD114" s="1343"/>
      <c r="BE114" s="1344"/>
      <c r="BF114" s="1344"/>
      <c r="BG114" s="1344"/>
      <c r="BH114" s="1345"/>
    </row>
    <row r="115" spans="2:60" ht="20.25" customHeight="1" x14ac:dyDescent="0.4">
      <c r="B115" s="428">
        <f>B112+1</f>
        <v>32</v>
      </c>
      <c r="C115" s="1301"/>
      <c r="D115" s="1302"/>
      <c r="E115" s="1303"/>
      <c r="F115" s="429">
        <f>C114</f>
        <v>0</v>
      </c>
      <c r="G115" s="430"/>
      <c r="H115" s="1308"/>
      <c r="I115" s="1313"/>
      <c r="J115" s="1314"/>
      <c r="K115" s="1314"/>
      <c r="L115" s="1315"/>
      <c r="M115" s="1322"/>
      <c r="N115" s="1323"/>
      <c r="O115" s="1324"/>
      <c r="P115" s="431" t="s">
        <v>835</v>
      </c>
      <c r="Q115" s="432"/>
      <c r="R115" s="432"/>
      <c r="S115" s="433"/>
      <c r="T115" s="434"/>
      <c r="U115" s="435" t="str">
        <f>IF(U114="","",VLOOKUP(U114,'【標準様式１】シフト記号表（勤務時間帯）'!$D$6:$X$47,21,FALSE))</f>
        <v/>
      </c>
      <c r="V115" s="436" t="str">
        <f>IF(V114="","",VLOOKUP(V114,'【標準様式１】シフト記号表（勤務時間帯）'!$D$6:$X$47,21,FALSE))</f>
        <v/>
      </c>
      <c r="W115" s="436" t="str">
        <f>IF(W114="","",VLOOKUP(W114,'【標準様式１】シフト記号表（勤務時間帯）'!$D$6:$X$47,21,FALSE))</f>
        <v/>
      </c>
      <c r="X115" s="436" t="str">
        <f>IF(X114="","",VLOOKUP(X114,'【標準様式１】シフト記号表（勤務時間帯）'!$D$6:$X$47,21,FALSE))</f>
        <v/>
      </c>
      <c r="Y115" s="436" t="str">
        <f>IF(Y114="","",VLOOKUP(Y114,'【標準様式１】シフト記号表（勤務時間帯）'!$D$6:$X$47,21,FALSE))</f>
        <v/>
      </c>
      <c r="Z115" s="436" t="str">
        <f>IF(Z114="","",VLOOKUP(Z114,'【標準様式１】シフト記号表（勤務時間帯）'!$D$6:$X$47,21,FALSE))</f>
        <v/>
      </c>
      <c r="AA115" s="437" t="str">
        <f>IF(AA114="","",VLOOKUP(AA114,'【標準様式１】シフト記号表（勤務時間帯）'!$D$6:$X$47,21,FALSE))</f>
        <v/>
      </c>
      <c r="AB115" s="435" t="str">
        <f>IF(AB114="","",VLOOKUP(AB114,'【標準様式１】シフト記号表（勤務時間帯）'!$D$6:$X$47,21,FALSE))</f>
        <v/>
      </c>
      <c r="AC115" s="436" t="str">
        <f>IF(AC114="","",VLOOKUP(AC114,'【標準様式１】シフト記号表（勤務時間帯）'!$D$6:$X$47,21,FALSE))</f>
        <v/>
      </c>
      <c r="AD115" s="436" t="str">
        <f>IF(AD114="","",VLOOKUP(AD114,'【標準様式１】シフト記号表（勤務時間帯）'!$D$6:$X$47,21,FALSE))</f>
        <v/>
      </c>
      <c r="AE115" s="436" t="str">
        <f>IF(AE114="","",VLOOKUP(AE114,'【標準様式１】シフト記号表（勤務時間帯）'!$D$6:$X$47,21,FALSE))</f>
        <v/>
      </c>
      <c r="AF115" s="436" t="str">
        <f>IF(AF114="","",VLOOKUP(AF114,'【標準様式１】シフト記号表（勤務時間帯）'!$D$6:$X$47,21,FALSE))</f>
        <v/>
      </c>
      <c r="AG115" s="436" t="str">
        <f>IF(AG114="","",VLOOKUP(AG114,'【標準様式１】シフト記号表（勤務時間帯）'!$D$6:$X$47,21,FALSE))</f>
        <v/>
      </c>
      <c r="AH115" s="437" t="str">
        <f>IF(AH114="","",VLOOKUP(AH114,'【標準様式１】シフト記号表（勤務時間帯）'!$D$6:$X$47,21,FALSE))</f>
        <v/>
      </c>
      <c r="AI115" s="435" t="str">
        <f>IF(AI114="","",VLOOKUP(AI114,'【標準様式１】シフト記号表（勤務時間帯）'!$D$6:$X$47,21,FALSE))</f>
        <v/>
      </c>
      <c r="AJ115" s="436" t="str">
        <f>IF(AJ114="","",VLOOKUP(AJ114,'【標準様式１】シフト記号表（勤務時間帯）'!$D$6:$X$47,21,FALSE))</f>
        <v/>
      </c>
      <c r="AK115" s="436" t="str">
        <f>IF(AK114="","",VLOOKUP(AK114,'【標準様式１】シフト記号表（勤務時間帯）'!$D$6:$X$47,21,FALSE))</f>
        <v/>
      </c>
      <c r="AL115" s="436" t="str">
        <f>IF(AL114="","",VLOOKUP(AL114,'【標準様式１】シフト記号表（勤務時間帯）'!$D$6:$X$47,21,FALSE))</f>
        <v/>
      </c>
      <c r="AM115" s="436" t="str">
        <f>IF(AM114="","",VLOOKUP(AM114,'【標準様式１】シフト記号表（勤務時間帯）'!$D$6:$X$47,21,FALSE))</f>
        <v/>
      </c>
      <c r="AN115" s="436" t="str">
        <f>IF(AN114="","",VLOOKUP(AN114,'【標準様式１】シフト記号表（勤務時間帯）'!$D$6:$X$47,21,FALSE))</f>
        <v/>
      </c>
      <c r="AO115" s="437" t="str">
        <f>IF(AO114="","",VLOOKUP(AO114,'【標準様式１】シフト記号表（勤務時間帯）'!$D$6:$X$47,21,FALSE))</f>
        <v/>
      </c>
      <c r="AP115" s="435" t="str">
        <f>IF(AP114="","",VLOOKUP(AP114,'【標準様式１】シフト記号表（勤務時間帯）'!$D$6:$X$47,21,FALSE))</f>
        <v/>
      </c>
      <c r="AQ115" s="436" t="str">
        <f>IF(AQ114="","",VLOOKUP(AQ114,'【標準様式１】シフト記号表（勤務時間帯）'!$D$6:$X$47,21,FALSE))</f>
        <v/>
      </c>
      <c r="AR115" s="436" t="str">
        <f>IF(AR114="","",VLOOKUP(AR114,'【標準様式１】シフト記号表（勤務時間帯）'!$D$6:$X$47,21,FALSE))</f>
        <v/>
      </c>
      <c r="AS115" s="436" t="str">
        <f>IF(AS114="","",VLOOKUP(AS114,'【標準様式１】シフト記号表（勤務時間帯）'!$D$6:$X$47,21,FALSE))</f>
        <v/>
      </c>
      <c r="AT115" s="436" t="str">
        <f>IF(AT114="","",VLOOKUP(AT114,'【標準様式１】シフト記号表（勤務時間帯）'!$D$6:$X$47,21,FALSE))</f>
        <v/>
      </c>
      <c r="AU115" s="436" t="str">
        <f>IF(AU114="","",VLOOKUP(AU114,'【標準様式１】シフト記号表（勤務時間帯）'!$D$6:$X$47,21,FALSE))</f>
        <v/>
      </c>
      <c r="AV115" s="437" t="str">
        <f>IF(AV114="","",VLOOKUP(AV114,'【標準様式１】シフト記号表（勤務時間帯）'!$D$6:$X$47,21,FALSE))</f>
        <v/>
      </c>
      <c r="AW115" s="435" t="str">
        <f>IF(AW114="","",VLOOKUP(AW114,'【標準様式１】シフト記号表（勤務時間帯）'!$D$6:$X$47,21,FALSE))</f>
        <v/>
      </c>
      <c r="AX115" s="436" t="str">
        <f>IF(AX114="","",VLOOKUP(AX114,'【標準様式１】シフト記号表（勤務時間帯）'!$D$6:$X$47,21,FALSE))</f>
        <v/>
      </c>
      <c r="AY115" s="436" t="str">
        <f>IF(AY114="","",VLOOKUP(AY114,'【標準様式１】シフト記号表（勤務時間帯）'!$D$6:$X$47,21,FALSE))</f>
        <v/>
      </c>
      <c r="AZ115" s="1352">
        <f>IF($BC$3="４週",SUM(U115:AV115),IF($BC$3="暦月",SUM(U115:AY115),""))</f>
        <v>0</v>
      </c>
      <c r="BA115" s="1353"/>
      <c r="BB115" s="1354">
        <f>IF($BC$3="４週",AZ115/4,IF($BC$3="暦月",(AZ115/($BC$8/7)),""))</f>
        <v>0</v>
      </c>
      <c r="BC115" s="1353"/>
      <c r="BD115" s="1346"/>
      <c r="BE115" s="1347"/>
      <c r="BF115" s="1347"/>
      <c r="BG115" s="1347"/>
      <c r="BH115" s="1348"/>
    </row>
    <row r="116" spans="2:60" ht="20.25" customHeight="1" x14ac:dyDescent="0.4">
      <c r="B116" s="438"/>
      <c r="C116" s="1304"/>
      <c r="D116" s="1305"/>
      <c r="E116" s="1306"/>
      <c r="F116" s="439"/>
      <c r="G116" s="440">
        <f>C114</f>
        <v>0</v>
      </c>
      <c r="H116" s="1309"/>
      <c r="I116" s="1316"/>
      <c r="J116" s="1317"/>
      <c r="K116" s="1317"/>
      <c r="L116" s="1318"/>
      <c r="M116" s="1325"/>
      <c r="N116" s="1326"/>
      <c r="O116" s="1327"/>
      <c r="P116" s="276" t="s">
        <v>836</v>
      </c>
      <c r="Q116" s="211"/>
      <c r="R116" s="211"/>
      <c r="S116" s="459"/>
      <c r="T116" s="460"/>
      <c r="U116" s="444" t="str">
        <f>IF(U114="","",VLOOKUP(U114,'【標準様式１】シフト記号表（勤務時間帯）'!$D$6:$Z$47,23,FALSE))</f>
        <v/>
      </c>
      <c r="V116" s="445" t="str">
        <f>IF(V114="","",VLOOKUP(V114,'【標準様式１】シフト記号表（勤務時間帯）'!$D$6:$Z$47,23,FALSE))</f>
        <v/>
      </c>
      <c r="W116" s="445" t="str">
        <f>IF(W114="","",VLOOKUP(W114,'【標準様式１】シフト記号表（勤務時間帯）'!$D$6:$Z$47,23,FALSE))</f>
        <v/>
      </c>
      <c r="X116" s="445" t="str">
        <f>IF(X114="","",VLOOKUP(X114,'【標準様式１】シフト記号表（勤務時間帯）'!$D$6:$Z$47,23,FALSE))</f>
        <v/>
      </c>
      <c r="Y116" s="445" t="str">
        <f>IF(Y114="","",VLOOKUP(Y114,'【標準様式１】シフト記号表（勤務時間帯）'!$D$6:$Z$47,23,FALSE))</f>
        <v/>
      </c>
      <c r="Z116" s="445" t="str">
        <f>IF(Z114="","",VLOOKUP(Z114,'【標準様式１】シフト記号表（勤務時間帯）'!$D$6:$Z$47,23,FALSE))</f>
        <v/>
      </c>
      <c r="AA116" s="446" t="str">
        <f>IF(AA114="","",VLOOKUP(AA114,'【標準様式１】シフト記号表（勤務時間帯）'!$D$6:$Z$47,23,FALSE))</f>
        <v/>
      </c>
      <c r="AB116" s="444" t="str">
        <f>IF(AB114="","",VLOOKUP(AB114,'【標準様式１】シフト記号表（勤務時間帯）'!$D$6:$Z$47,23,FALSE))</f>
        <v/>
      </c>
      <c r="AC116" s="445" t="str">
        <f>IF(AC114="","",VLOOKUP(AC114,'【標準様式１】シフト記号表（勤務時間帯）'!$D$6:$Z$47,23,FALSE))</f>
        <v/>
      </c>
      <c r="AD116" s="445" t="str">
        <f>IF(AD114="","",VLOOKUP(AD114,'【標準様式１】シフト記号表（勤務時間帯）'!$D$6:$Z$47,23,FALSE))</f>
        <v/>
      </c>
      <c r="AE116" s="445" t="str">
        <f>IF(AE114="","",VLOOKUP(AE114,'【標準様式１】シフト記号表（勤務時間帯）'!$D$6:$Z$47,23,FALSE))</f>
        <v/>
      </c>
      <c r="AF116" s="445" t="str">
        <f>IF(AF114="","",VLOOKUP(AF114,'【標準様式１】シフト記号表（勤務時間帯）'!$D$6:$Z$47,23,FALSE))</f>
        <v/>
      </c>
      <c r="AG116" s="445" t="str">
        <f>IF(AG114="","",VLOOKUP(AG114,'【標準様式１】シフト記号表（勤務時間帯）'!$D$6:$Z$47,23,FALSE))</f>
        <v/>
      </c>
      <c r="AH116" s="446" t="str">
        <f>IF(AH114="","",VLOOKUP(AH114,'【標準様式１】シフト記号表（勤務時間帯）'!$D$6:$Z$47,23,FALSE))</f>
        <v/>
      </c>
      <c r="AI116" s="444" t="str">
        <f>IF(AI114="","",VLOOKUP(AI114,'【標準様式１】シフト記号表（勤務時間帯）'!$D$6:$Z$47,23,FALSE))</f>
        <v/>
      </c>
      <c r="AJ116" s="445" t="str">
        <f>IF(AJ114="","",VLOOKUP(AJ114,'【標準様式１】シフト記号表（勤務時間帯）'!$D$6:$Z$47,23,FALSE))</f>
        <v/>
      </c>
      <c r="AK116" s="445" t="str">
        <f>IF(AK114="","",VLOOKUP(AK114,'【標準様式１】シフト記号表（勤務時間帯）'!$D$6:$Z$47,23,FALSE))</f>
        <v/>
      </c>
      <c r="AL116" s="445" t="str">
        <f>IF(AL114="","",VLOOKUP(AL114,'【標準様式１】シフト記号表（勤務時間帯）'!$D$6:$Z$47,23,FALSE))</f>
        <v/>
      </c>
      <c r="AM116" s="445" t="str">
        <f>IF(AM114="","",VLOOKUP(AM114,'【標準様式１】シフト記号表（勤務時間帯）'!$D$6:$Z$47,23,FALSE))</f>
        <v/>
      </c>
      <c r="AN116" s="445" t="str">
        <f>IF(AN114="","",VLOOKUP(AN114,'【標準様式１】シフト記号表（勤務時間帯）'!$D$6:$Z$47,23,FALSE))</f>
        <v/>
      </c>
      <c r="AO116" s="446" t="str">
        <f>IF(AO114="","",VLOOKUP(AO114,'【標準様式１】シフト記号表（勤務時間帯）'!$D$6:$Z$47,23,FALSE))</f>
        <v/>
      </c>
      <c r="AP116" s="444" t="str">
        <f>IF(AP114="","",VLOOKUP(AP114,'【標準様式１】シフト記号表（勤務時間帯）'!$D$6:$Z$47,23,FALSE))</f>
        <v/>
      </c>
      <c r="AQ116" s="445" t="str">
        <f>IF(AQ114="","",VLOOKUP(AQ114,'【標準様式１】シフト記号表（勤務時間帯）'!$D$6:$Z$47,23,FALSE))</f>
        <v/>
      </c>
      <c r="AR116" s="445" t="str">
        <f>IF(AR114="","",VLOOKUP(AR114,'【標準様式１】シフト記号表（勤務時間帯）'!$D$6:$Z$47,23,FALSE))</f>
        <v/>
      </c>
      <c r="AS116" s="445" t="str">
        <f>IF(AS114="","",VLOOKUP(AS114,'【標準様式１】シフト記号表（勤務時間帯）'!$D$6:$Z$47,23,FALSE))</f>
        <v/>
      </c>
      <c r="AT116" s="445" t="str">
        <f>IF(AT114="","",VLOOKUP(AT114,'【標準様式１】シフト記号表（勤務時間帯）'!$D$6:$Z$47,23,FALSE))</f>
        <v/>
      </c>
      <c r="AU116" s="445" t="str">
        <f>IF(AU114="","",VLOOKUP(AU114,'【標準様式１】シフト記号表（勤務時間帯）'!$D$6:$Z$47,23,FALSE))</f>
        <v/>
      </c>
      <c r="AV116" s="446" t="str">
        <f>IF(AV114="","",VLOOKUP(AV114,'【標準様式１】シフト記号表（勤務時間帯）'!$D$6:$Z$47,23,FALSE))</f>
        <v/>
      </c>
      <c r="AW116" s="444" t="str">
        <f>IF(AW114="","",VLOOKUP(AW114,'【標準様式１】シフト記号表（勤務時間帯）'!$D$6:$Z$47,23,FALSE))</f>
        <v/>
      </c>
      <c r="AX116" s="445" t="str">
        <f>IF(AX114="","",VLOOKUP(AX114,'【標準様式１】シフト記号表（勤務時間帯）'!$D$6:$Z$47,23,FALSE))</f>
        <v/>
      </c>
      <c r="AY116" s="445" t="str">
        <f>IF(AY114="","",VLOOKUP(AY114,'【標準様式１】シフト記号表（勤務時間帯）'!$D$6:$Z$47,23,FALSE))</f>
        <v/>
      </c>
      <c r="AZ116" s="1355">
        <f>IF($BC$3="４週",SUM(U116:AV116),IF($BC$3="暦月",SUM(U116:AY116),""))</f>
        <v>0</v>
      </c>
      <c r="BA116" s="1356"/>
      <c r="BB116" s="1357">
        <f>IF($BC$3="４週",AZ116/4,IF($BC$3="暦月",(AZ116/($BC$8/7)),""))</f>
        <v>0</v>
      </c>
      <c r="BC116" s="1356"/>
      <c r="BD116" s="1349"/>
      <c r="BE116" s="1350"/>
      <c r="BF116" s="1350"/>
      <c r="BG116" s="1350"/>
      <c r="BH116" s="1351"/>
    </row>
    <row r="117" spans="2:60" ht="20.25" customHeight="1" x14ac:dyDescent="0.4">
      <c r="B117" s="447"/>
      <c r="C117" s="1298"/>
      <c r="D117" s="1299"/>
      <c r="E117" s="1300"/>
      <c r="F117" s="448"/>
      <c r="G117" s="449"/>
      <c r="H117" s="1307"/>
      <c r="I117" s="1310"/>
      <c r="J117" s="1311"/>
      <c r="K117" s="1311"/>
      <c r="L117" s="1312"/>
      <c r="M117" s="1319"/>
      <c r="N117" s="1320"/>
      <c r="O117" s="1321"/>
      <c r="P117" s="466" t="s">
        <v>833</v>
      </c>
      <c r="Q117" s="467"/>
      <c r="R117" s="467"/>
      <c r="S117" s="468"/>
      <c r="T117" s="469"/>
      <c r="U117" s="452"/>
      <c r="V117" s="453"/>
      <c r="W117" s="453"/>
      <c r="X117" s="453"/>
      <c r="Y117" s="453"/>
      <c r="Z117" s="453"/>
      <c r="AA117" s="454"/>
      <c r="AB117" s="452"/>
      <c r="AC117" s="453"/>
      <c r="AD117" s="453"/>
      <c r="AE117" s="453"/>
      <c r="AF117" s="453"/>
      <c r="AG117" s="453"/>
      <c r="AH117" s="454"/>
      <c r="AI117" s="452"/>
      <c r="AJ117" s="453"/>
      <c r="AK117" s="453"/>
      <c r="AL117" s="453"/>
      <c r="AM117" s="453"/>
      <c r="AN117" s="453"/>
      <c r="AO117" s="454"/>
      <c r="AP117" s="452"/>
      <c r="AQ117" s="453"/>
      <c r="AR117" s="453"/>
      <c r="AS117" s="453"/>
      <c r="AT117" s="453"/>
      <c r="AU117" s="453"/>
      <c r="AV117" s="454"/>
      <c r="AW117" s="452"/>
      <c r="AX117" s="453"/>
      <c r="AY117" s="453"/>
      <c r="AZ117" s="1328"/>
      <c r="BA117" s="1329"/>
      <c r="BB117" s="1342"/>
      <c r="BC117" s="1329"/>
      <c r="BD117" s="1343"/>
      <c r="BE117" s="1344"/>
      <c r="BF117" s="1344"/>
      <c r="BG117" s="1344"/>
      <c r="BH117" s="1345"/>
    </row>
    <row r="118" spans="2:60" ht="20.25" customHeight="1" x14ac:dyDescent="0.4">
      <c r="B118" s="428">
        <f>B115+1</f>
        <v>33</v>
      </c>
      <c r="C118" s="1301"/>
      <c r="D118" s="1302"/>
      <c r="E118" s="1303"/>
      <c r="F118" s="429">
        <f>C117</f>
        <v>0</v>
      </c>
      <c r="G118" s="430"/>
      <c r="H118" s="1308"/>
      <c r="I118" s="1313"/>
      <c r="J118" s="1314"/>
      <c r="K118" s="1314"/>
      <c r="L118" s="1315"/>
      <c r="M118" s="1322"/>
      <c r="N118" s="1323"/>
      <c r="O118" s="1324"/>
      <c r="P118" s="431" t="s">
        <v>835</v>
      </c>
      <c r="Q118" s="432"/>
      <c r="R118" s="432"/>
      <c r="S118" s="433"/>
      <c r="T118" s="434"/>
      <c r="U118" s="435" t="str">
        <f>IF(U117="","",VLOOKUP(U117,'【標準様式１】シフト記号表（勤務時間帯）'!$D$6:$X$47,21,FALSE))</f>
        <v/>
      </c>
      <c r="V118" s="436" t="str">
        <f>IF(V117="","",VLOOKUP(V117,'【標準様式１】シフト記号表（勤務時間帯）'!$D$6:$X$47,21,FALSE))</f>
        <v/>
      </c>
      <c r="W118" s="436" t="str">
        <f>IF(W117="","",VLOOKUP(W117,'【標準様式１】シフト記号表（勤務時間帯）'!$D$6:$X$47,21,FALSE))</f>
        <v/>
      </c>
      <c r="X118" s="436" t="str">
        <f>IF(X117="","",VLOOKUP(X117,'【標準様式１】シフト記号表（勤務時間帯）'!$D$6:$X$47,21,FALSE))</f>
        <v/>
      </c>
      <c r="Y118" s="436" t="str">
        <f>IF(Y117="","",VLOOKUP(Y117,'【標準様式１】シフト記号表（勤務時間帯）'!$D$6:$X$47,21,FALSE))</f>
        <v/>
      </c>
      <c r="Z118" s="436" t="str">
        <f>IF(Z117="","",VLOOKUP(Z117,'【標準様式１】シフト記号表（勤務時間帯）'!$D$6:$X$47,21,FALSE))</f>
        <v/>
      </c>
      <c r="AA118" s="437" t="str">
        <f>IF(AA117="","",VLOOKUP(AA117,'【標準様式１】シフト記号表（勤務時間帯）'!$D$6:$X$47,21,FALSE))</f>
        <v/>
      </c>
      <c r="AB118" s="435" t="str">
        <f>IF(AB117="","",VLOOKUP(AB117,'【標準様式１】シフト記号表（勤務時間帯）'!$D$6:$X$47,21,FALSE))</f>
        <v/>
      </c>
      <c r="AC118" s="436" t="str">
        <f>IF(AC117="","",VLOOKUP(AC117,'【標準様式１】シフト記号表（勤務時間帯）'!$D$6:$X$47,21,FALSE))</f>
        <v/>
      </c>
      <c r="AD118" s="436" t="str">
        <f>IF(AD117="","",VLOOKUP(AD117,'【標準様式１】シフト記号表（勤務時間帯）'!$D$6:$X$47,21,FALSE))</f>
        <v/>
      </c>
      <c r="AE118" s="436" t="str">
        <f>IF(AE117="","",VLOOKUP(AE117,'【標準様式１】シフト記号表（勤務時間帯）'!$D$6:$X$47,21,FALSE))</f>
        <v/>
      </c>
      <c r="AF118" s="436" t="str">
        <f>IF(AF117="","",VLOOKUP(AF117,'【標準様式１】シフト記号表（勤務時間帯）'!$D$6:$X$47,21,FALSE))</f>
        <v/>
      </c>
      <c r="AG118" s="436" t="str">
        <f>IF(AG117="","",VLOOKUP(AG117,'【標準様式１】シフト記号表（勤務時間帯）'!$D$6:$X$47,21,FALSE))</f>
        <v/>
      </c>
      <c r="AH118" s="437" t="str">
        <f>IF(AH117="","",VLOOKUP(AH117,'【標準様式１】シフト記号表（勤務時間帯）'!$D$6:$X$47,21,FALSE))</f>
        <v/>
      </c>
      <c r="AI118" s="435" t="str">
        <f>IF(AI117="","",VLOOKUP(AI117,'【標準様式１】シフト記号表（勤務時間帯）'!$D$6:$X$47,21,FALSE))</f>
        <v/>
      </c>
      <c r="AJ118" s="436" t="str">
        <f>IF(AJ117="","",VLOOKUP(AJ117,'【標準様式１】シフト記号表（勤務時間帯）'!$D$6:$X$47,21,FALSE))</f>
        <v/>
      </c>
      <c r="AK118" s="436" t="str">
        <f>IF(AK117="","",VLOOKUP(AK117,'【標準様式１】シフト記号表（勤務時間帯）'!$D$6:$X$47,21,FALSE))</f>
        <v/>
      </c>
      <c r="AL118" s="436" t="str">
        <f>IF(AL117="","",VLOOKUP(AL117,'【標準様式１】シフト記号表（勤務時間帯）'!$D$6:$X$47,21,FALSE))</f>
        <v/>
      </c>
      <c r="AM118" s="436" t="str">
        <f>IF(AM117="","",VLOOKUP(AM117,'【標準様式１】シフト記号表（勤務時間帯）'!$D$6:$X$47,21,FALSE))</f>
        <v/>
      </c>
      <c r="AN118" s="436" t="str">
        <f>IF(AN117="","",VLOOKUP(AN117,'【標準様式１】シフト記号表（勤務時間帯）'!$D$6:$X$47,21,FALSE))</f>
        <v/>
      </c>
      <c r="AO118" s="437" t="str">
        <f>IF(AO117="","",VLOOKUP(AO117,'【標準様式１】シフト記号表（勤務時間帯）'!$D$6:$X$47,21,FALSE))</f>
        <v/>
      </c>
      <c r="AP118" s="435" t="str">
        <f>IF(AP117="","",VLOOKUP(AP117,'【標準様式１】シフト記号表（勤務時間帯）'!$D$6:$X$47,21,FALSE))</f>
        <v/>
      </c>
      <c r="AQ118" s="436" t="str">
        <f>IF(AQ117="","",VLOOKUP(AQ117,'【標準様式１】シフト記号表（勤務時間帯）'!$D$6:$X$47,21,FALSE))</f>
        <v/>
      </c>
      <c r="AR118" s="436" t="str">
        <f>IF(AR117="","",VLOOKUP(AR117,'【標準様式１】シフト記号表（勤務時間帯）'!$D$6:$X$47,21,FALSE))</f>
        <v/>
      </c>
      <c r="AS118" s="436" t="str">
        <f>IF(AS117="","",VLOOKUP(AS117,'【標準様式１】シフト記号表（勤務時間帯）'!$D$6:$X$47,21,FALSE))</f>
        <v/>
      </c>
      <c r="AT118" s="436" t="str">
        <f>IF(AT117="","",VLOOKUP(AT117,'【標準様式１】シフト記号表（勤務時間帯）'!$D$6:$X$47,21,FALSE))</f>
        <v/>
      </c>
      <c r="AU118" s="436" t="str">
        <f>IF(AU117="","",VLOOKUP(AU117,'【標準様式１】シフト記号表（勤務時間帯）'!$D$6:$X$47,21,FALSE))</f>
        <v/>
      </c>
      <c r="AV118" s="437" t="str">
        <f>IF(AV117="","",VLOOKUP(AV117,'【標準様式１】シフト記号表（勤務時間帯）'!$D$6:$X$47,21,FALSE))</f>
        <v/>
      </c>
      <c r="AW118" s="435" t="str">
        <f>IF(AW117="","",VLOOKUP(AW117,'【標準様式１】シフト記号表（勤務時間帯）'!$D$6:$X$47,21,FALSE))</f>
        <v/>
      </c>
      <c r="AX118" s="436" t="str">
        <f>IF(AX117="","",VLOOKUP(AX117,'【標準様式１】シフト記号表（勤務時間帯）'!$D$6:$X$47,21,FALSE))</f>
        <v/>
      </c>
      <c r="AY118" s="436" t="str">
        <f>IF(AY117="","",VLOOKUP(AY117,'【標準様式１】シフト記号表（勤務時間帯）'!$D$6:$X$47,21,FALSE))</f>
        <v/>
      </c>
      <c r="AZ118" s="1352">
        <f>IF($BC$3="４週",SUM(U118:AV118),IF($BC$3="暦月",SUM(U118:AY118),""))</f>
        <v>0</v>
      </c>
      <c r="BA118" s="1353"/>
      <c r="BB118" s="1354">
        <f>IF($BC$3="４週",AZ118/4,IF($BC$3="暦月",(AZ118/($BC$8/7)),""))</f>
        <v>0</v>
      </c>
      <c r="BC118" s="1353"/>
      <c r="BD118" s="1346"/>
      <c r="BE118" s="1347"/>
      <c r="BF118" s="1347"/>
      <c r="BG118" s="1347"/>
      <c r="BH118" s="1348"/>
    </row>
    <row r="119" spans="2:60" ht="20.25" customHeight="1" x14ac:dyDescent="0.4">
      <c r="B119" s="438"/>
      <c r="C119" s="1304"/>
      <c r="D119" s="1305"/>
      <c r="E119" s="1306"/>
      <c r="F119" s="439"/>
      <c r="G119" s="440">
        <f>C117</f>
        <v>0</v>
      </c>
      <c r="H119" s="1309"/>
      <c r="I119" s="1316"/>
      <c r="J119" s="1317"/>
      <c r="K119" s="1317"/>
      <c r="L119" s="1318"/>
      <c r="M119" s="1325"/>
      <c r="N119" s="1326"/>
      <c r="O119" s="1327"/>
      <c r="P119" s="276" t="s">
        <v>836</v>
      </c>
      <c r="Q119" s="211"/>
      <c r="R119" s="211"/>
      <c r="S119" s="459"/>
      <c r="T119" s="460"/>
      <c r="U119" s="444" t="str">
        <f>IF(U117="","",VLOOKUP(U117,'【標準様式１】シフト記号表（勤務時間帯）'!$D$6:$Z$47,23,FALSE))</f>
        <v/>
      </c>
      <c r="V119" s="445" t="str">
        <f>IF(V117="","",VLOOKUP(V117,'【標準様式１】シフト記号表（勤務時間帯）'!$D$6:$Z$47,23,FALSE))</f>
        <v/>
      </c>
      <c r="W119" s="445" t="str">
        <f>IF(W117="","",VLOOKUP(W117,'【標準様式１】シフト記号表（勤務時間帯）'!$D$6:$Z$47,23,FALSE))</f>
        <v/>
      </c>
      <c r="X119" s="445" t="str">
        <f>IF(X117="","",VLOOKUP(X117,'【標準様式１】シフト記号表（勤務時間帯）'!$D$6:$Z$47,23,FALSE))</f>
        <v/>
      </c>
      <c r="Y119" s="445" t="str">
        <f>IF(Y117="","",VLOOKUP(Y117,'【標準様式１】シフト記号表（勤務時間帯）'!$D$6:$Z$47,23,FALSE))</f>
        <v/>
      </c>
      <c r="Z119" s="445" t="str">
        <f>IF(Z117="","",VLOOKUP(Z117,'【標準様式１】シフト記号表（勤務時間帯）'!$D$6:$Z$47,23,FALSE))</f>
        <v/>
      </c>
      <c r="AA119" s="446" t="str">
        <f>IF(AA117="","",VLOOKUP(AA117,'【標準様式１】シフト記号表（勤務時間帯）'!$D$6:$Z$47,23,FALSE))</f>
        <v/>
      </c>
      <c r="AB119" s="444" t="str">
        <f>IF(AB117="","",VLOOKUP(AB117,'【標準様式１】シフト記号表（勤務時間帯）'!$D$6:$Z$47,23,FALSE))</f>
        <v/>
      </c>
      <c r="AC119" s="445" t="str">
        <f>IF(AC117="","",VLOOKUP(AC117,'【標準様式１】シフト記号表（勤務時間帯）'!$D$6:$Z$47,23,FALSE))</f>
        <v/>
      </c>
      <c r="AD119" s="445" t="str">
        <f>IF(AD117="","",VLOOKUP(AD117,'【標準様式１】シフト記号表（勤務時間帯）'!$D$6:$Z$47,23,FALSE))</f>
        <v/>
      </c>
      <c r="AE119" s="445" t="str">
        <f>IF(AE117="","",VLOOKUP(AE117,'【標準様式１】シフト記号表（勤務時間帯）'!$D$6:$Z$47,23,FALSE))</f>
        <v/>
      </c>
      <c r="AF119" s="445" t="str">
        <f>IF(AF117="","",VLOOKUP(AF117,'【標準様式１】シフト記号表（勤務時間帯）'!$D$6:$Z$47,23,FALSE))</f>
        <v/>
      </c>
      <c r="AG119" s="445" t="str">
        <f>IF(AG117="","",VLOOKUP(AG117,'【標準様式１】シフト記号表（勤務時間帯）'!$D$6:$Z$47,23,FALSE))</f>
        <v/>
      </c>
      <c r="AH119" s="446" t="str">
        <f>IF(AH117="","",VLOOKUP(AH117,'【標準様式１】シフト記号表（勤務時間帯）'!$D$6:$Z$47,23,FALSE))</f>
        <v/>
      </c>
      <c r="AI119" s="444" t="str">
        <f>IF(AI117="","",VLOOKUP(AI117,'【標準様式１】シフト記号表（勤務時間帯）'!$D$6:$Z$47,23,FALSE))</f>
        <v/>
      </c>
      <c r="AJ119" s="445" t="str">
        <f>IF(AJ117="","",VLOOKUP(AJ117,'【標準様式１】シフト記号表（勤務時間帯）'!$D$6:$Z$47,23,FALSE))</f>
        <v/>
      </c>
      <c r="AK119" s="445" t="str">
        <f>IF(AK117="","",VLOOKUP(AK117,'【標準様式１】シフト記号表（勤務時間帯）'!$D$6:$Z$47,23,FALSE))</f>
        <v/>
      </c>
      <c r="AL119" s="445" t="str">
        <f>IF(AL117="","",VLOOKUP(AL117,'【標準様式１】シフト記号表（勤務時間帯）'!$D$6:$Z$47,23,FALSE))</f>
        <v/>
      </c>
      <c r="AM119" s="445" t="str">
        <f>IF(AM117="","",VLOOKUP(AM117,'【標準様式１】シフト記号表（勤務時間帯）'!$D$6:$Z$47,23,FALSE))</f>
        <v/>
      </c>
      <c r="AN119" s="445" t="str">
        <f>IF(AN117="","",VLOOKUP(AN117,'【標準様式１】シフト記号表（勤務時間帯）'!$D$6:$Z$47,23,FALSE))</f>
        <v/>
      </c>
      <c r="AO119" s="446" t="str">
        <f>IF(AO117="","",VLOOKUP(AO117,'【標準様式１】シフト記号表（勤務時間帯）'!$D$6:$Z$47,23,FALSE))</f>
        <v/>
      </c>
      <c r="AP119" s="444" t="str">
        <f>IF(AP117="","",VLOOKUP(AP117,'【標準様式１】シフト記号表（勤務時間帯）'!$D$6:$Z$47,23,FALSE))</f>
        <v/>
      </c>
      <c r="AQ119" s="445" t="str">
        <f>IF(AQ117="","",VLOOKUP(AQ117,'【標準様式１】シフト記号表（勤務時間帯）'!$D$6:$Z$47,23,FALSE))</f>
        <v/>
      </c>
      <c r="AR119" s="445" t="str">
        <f>IF(AR117="","",VLOOKUP(AR117,'【標準様式１】シフト記号表（勤務時間帯）'!$D$6:$Z$47,23,FALSE))</f>
        <v/>
      </c>
      <c r="AS119" s="445" t="str">
        <f>IF(AS117="","",VLOOKUP(AS117,'【標準様式１】シフト記号表（勤務時間帯）'!$D$6:$Z$47,23,FALSE))</f>
        <v/>
      </c>
      <c r="AT119" s="445" t="str">
        <f>IF(AT117="","",VLOOKUP(AT117,'【標準様式１】シフト記号表（勤務時間帯）'!$D$6:$Z$47,23,FALSE))</f>
        <v/>
      </c>
      <c r="AU119" s="445" t="str">
        <f>IF(AU117="","",VLOOKUP(AU117,'【標準様式１】シフト記号表（勤務時間帯）'!$D$6:$Z$47,23,FALSE))</f>
        <v/>
      </c>
      <c r="AV119" s="446" t="str">
        <f>IF(AV117="","",VLOOKUP(AV117,'【標準様式１】シフト記号表（勤務時間帯）'!$D$6:$Z$47,23,FALSE))</f>
        <v/>
      </c>
      <c r="AW119" s="444" t="str">
        <f>IF(AW117="","",VLOOKUP(AW117,'【標準様式１】シフト記号表（勤務時間帯）'!$D$6:$Z$47,23,FALSE))</f>
        <v/>
      </c>
      <c r="AX119" s="445" t="str">
        <f>IF(AX117="","",VLOOKUP(AX117,'【標準様式１】シフト記号表（勤務時間帯）'!$D$6:$Z$47,23,FALSE))</f>
        <v/>
      </c>
      <c r="AY119" s="445" t="str">
        <f>IF(AY117="","",VLOOKUP(AY117,'【標準様式１】シフト記号表（勤務時間帯）'!$D$6:$Z$47,23,FALSE))</f>
        <v/>
      </c>
      <c r="AZ119" s="1355">
        <f>IF($BC$3="４週",SUM(U119:AV119),IF($BC$3="暦月",SUM(U119:AY119),""))</f>
        <v>0</v>
      </c>
      <c r="BA119" s="1356"/>
      <c r="BB119" s="1357">
        <f>IF($BC$3="４週",AZ119/4,IF($BC$3="暦月",(AZ119/($BC$8/7)),""))</f>
        <v>0</v>
      </c>
      <c r="BC119" s="1356"/>
      <c r="BD119" s="1349"/>
      <c r="BE119" s="1350"/>
      <c r="BF119" s="1350"/>
      <c r="BG119" s="1350"/>
      <c r="BH119" s="1351"/>
    </row>
    <row r="120" spans="2:60" ht="20.25" customHeight="1" x14ac:dyDescent="0.4">
      <c r="B120" s="447"/>
      <c r="C120" s="1298"/>
      <c r="D120" s="1299"/>
      <c r="E120" s="1300"/>
      <c r="F120" s="448"/>
      <c r="G120" s="449"/>
      <c r="H120" s="1307"/>
      <c r="I120" s="1310"/>
      <c r="J120" s="1311"/>
      <c r="K120" s="1311"/>
      <c r="L120" s="1312"/>
      <c r="M120" s="1319"/>
      <c r="N120" s="1320"/>
      <c r="O120" s="1321"/>
      <c r="P120" s="466" t="s">
        <v>833</v>
      </c>
      <c r="Q120" s="467"/>
      <c r="R120" s="467"/>
      <c r="S120" s="468"/>
      <c r="T120" s="469"/>
      <c r="U120" s="452"/>
      <c r="V120" s="453"/>
      <c r="W120" s="453"/>
      <c r="X120" s="453"/>
      <c r="Y120" s="453"/>
      <c r="Z120" s="453"/>
      <c r="AA120" s="454"/>
      <c r="AB120" s="452"/>
      <c r="AC120" s="453"/>
      <c r="AD120" s="453"/>
      <c r="AE120" s="453"/>
      <c r="AF120" s="453"/>
      <c r="AG120" s="453"/>
      <c r="AH120" s="454"/>
      <c r="AI120" s="452"/>
      <c r="AJ120" s="453"/>
      <c r="AK120" s="453"/>
      <c r="AL120" s="453"/>
      <c r="AM120" s="453"/>
      <c r="AN120" s="453"/>
      <c r="AO120" s="454"/>
      <c r="AP120" s="452"/>
      <c r="AQ120" s="453"/>
      <c r="AR120" s="453"/>
      <c r="AS120" s="453"/>
      <c r="AT120" s="453"/>
      <c r="AU120" s="453"/>
      <c r="AV120" s="454"/>
      <c r="AW120" s="452"/>
      <c r="AX120" s="453"/>
      <c r="AY120" s="453"/>
      <c r="AZ120" s="1328"/>
      <c r="BA120" s="1329"/>
      <c r="BB120" s="1342"/>
      <c r="BC120" s="1329"/>
      <c r="BD120" s="1343"/>
      <c r="BE120" s="1344"/>
      <c r="BF120" s="1344"/>
      <c r="BG120" s="1344"/>
      <c r="BH120" s="1345"/>
    </row>
    <row r="121" spans="2:60" ht="20.25" customHeight="1" x14ac:dyDescent="0.4">
      <c r="B121" s="428">
        <f>B118+1</f>
        <v>34</v>
      </c>
      <c r="C121" s="1301"/>
      <c r="D121" s="1302"/>
      <c r="E121" s="1303"/>
      <c r="F121" s="429">
        <f>C120</f>
        <v>0</v>
      </c>
      <c r="G121" s="430"/>
      <c r="H121" s="1308"/>
      <c r="I121" s="1313"/>
      <c r="J121" s="1314"/>
      <c r="K121" s="1314"/>
      <c r="L121" s="1315"/>
      <c r="M121" s="1322"/>
      <c r="N121" s="1323"/>
      <c r="O121" s="1324"/>
      <c r="P121" s="431" t="s">
        <v>835</v>
      </c>
      <c r="Q121" s="432"/>
      <c r="R121" s="432"/>
      <c r="S121" s="433"/>
      <c r="T121" s="434"/>
      <c r="U121" s="435" t="str">
        <f>IF(U120="","",VLOOKUP(U120,'【標準様式１】シフト記号表（勤務時間帯）'!$D$6:$X$47,21,FALSE))</f>
        <v/>
      </c>
      <c r="V121" s="436" t="str">
        <f>IF(V120="","",VLOOKUP(V120,'【標準様式１】シフト記号表（勤務時間帯）'!$D$6:$X$47,21,FALSE))</f>
        <v/>
      </c>
      <c r="W121" s="436" t="str">
        <f>IF(W120="","",VLOOKUP(W120,'【標準様式１】シフト記号表（勤務時間帯）'!$D$6:$X$47,21,FALSE))</f>
        <v/>
      </c>
      <c r="X121" s="436" t="str">
        <f>IF(X120="","",VLOOKUP(X120,'【標準様式１】シフト記号表（勤務時間帯）'!$D$6:$X$47,21,FALSE))</f>
        <v/>
      </c>
      <c r="Y121" s="436" t="str">
        <f>IF(Y120="","",VLOOKUP(Y120,'【標準様式１】シフト記号表（勤務時間帯）'!$D$6:$X$47,21,FALSE))</f>
        <v/>
      </c>
      <c r="Z121" s="436" t="str">
        <f>IF(Z120="","",VLOOKUP(Z120,'【標準様式１】シフト記号表（勤務時間帯）'!$D$6:$X$47,21,FALSE))</f>
        <v/>
      </c>
      <c r="AA121" s="437" t="str">
        <f>IF(AA120="","",VLOOKUP(AA120,'【標準様式１】シフト記号表（勤務時間帯）'!$D$6:$X$47,21,FALSE))</f>
        <v/>
      </c>
      <c r="AB121" s="435" t="str">
        <f>IF(AB120="","",VLOOKUP(AB120,'【標準様式１】シフト記号表（勤務時間帯）'!$D$6:$X$47,21,FALSE))</f>
        <v/>
      </c>
      <c r="AC121" s="436" t="str">
        <f>IF(AC120="","",VLOOKUP(AC120,'【標準様式１】シフト記号表（勤務時間帯）'!$D$6:$X$47,21,FALSE))</f>
        <v/>
      </c>
      <c r="AD121" s="436" t="str">
        <f>IF(AD120="","",VLOOKUP(AD120,'【標準様式１】シフト記号表（勤務時間帯）'!$D$6:$X$47,21,FALSE))</f>
        <v/>
      </c>
      <c r="AE121" s="436" t="str">
        <f>IF(AE120="","",VLOOKUP(AE120,'【標準様式１】シフト記号表（勤務時間帯）'!$D$6:$X$47,21,FALSE))</f>
        <v/>
      </c>
      <c r="AF121" s="436" t="str">
        <f>IF(AF120="","",VLOOKUP(AF120,'【標準様式１】シフト記号表（勤務時間帯）'!$D$6:$X$47,21,FALSE))</f>
        <v/>
      </c>
      <c r="AG121" s="436" t="str">
        <f>IF(AG120="","",VLOOKUP(AG120,'【標準様式１】シフト記号表（勤務時間帯）'!$D$6:$X$47,21,FALSE))</f>
        <v/>
      </c>
      <c r="AH121" s="437" t="str">
        <f>IF(AH120="","",VLOOKUP(AH120,'【標準様式１】シフト記号表（勤務時間帯）'!$D$6:$X$47,21,FALSE))</f>
        <v/>
      </c>
      <c r="AI121" s="435" t="str">
        <f>IF(AI120="","",VLOOKUP(AI120,'【標準様式１】シフト記号表（勤務時間帯）'!$D$6:$X$47,21,FALSE))</f>
        <v/>
      </c>
      <c r="AJ121" s="436" t="str">
        <f>IF(AJ120="","",VLOOKUP(AJ120,'【標準様式１】シフト記号表（勤務時間帯）'!$D$6:$X$47,21,FALSE))</f>
        <v/>
      </c>
      <c r="AK121" s="436" t="str">
        <f>IF(AK120="","",VLOOKUP(AK120,'【標準様式１】シフト記号表（勤務時間帯）'!$D$6:$X$47,21,FALSE))</f>
        <v/>
      </c>
      <c r="AL121" s="436" t="str">
        <f>IF(AL120="","",VLOOKUP(AL120,'【標準様式１】シフト記号表（勤務時間帯）'!$D$6:$X$47,21,FALSE))</f>
        <v/>
      </c>
      <c r="AM121" s="436" t="str">
        <f>IF(AM120="","",VLOOKUP(AM120,'【標準様式１】シフト記号表（勤務時間帯）'!$D$6:$X$47,21,FALSE))</f>
        <v/>
      </c>
      <c r="AN121" s="436" t="str">
        <f>IF(AN120="","",VLOOKUP(AN120,'【標準様式１】シフト記号表（勤務時間帯）'!$D$6:$X$47,21,FALSE))</f>
        <v/>
      </c>
      <c r="AO121" s="437" t="str">
        <f>IF(AO120="","",VLOOKUP(AO120,'【標準様式１】シフト記号表（勤務時間帯）'!$D$6:$X$47,21,FALSE))</f>
        <v/>
      </c>
      <c r="AP121" s="435" t="str">
        <f>IF(AP120="","",VLOOKUP(AP120,'【標準様式１】シフト記号表（勤務時間帯）'!$D$6:$X$47,21,FALSE))</f>
        <v/>
      </c>
      <c r="AQ121" s="436" t="str">
        <f>IF(AQ120="","",VLOOKUP(AQ120,'【標準様式１】シフト記号表（勤務時間帯）'!$D$6:$X$47,21,FALSE))</f>
        <v/>
      </c>
      <c r="AR121" s="436" t="str">
        <f>IF(AR120="","",VLOOKUP(AR120,'【標準様式１】シフト記号表（勤務時間帯）'!$D$6:$X$47,21,FALSE))</f>
        <v/>
      </c>
      <c r="AS121" s="436" t="str">
        <f>IF(AS120="","",VLOOKUP(AS120,'【標準様式１】シフト記号表（勤務時間帯）'!$D$6:$X$47,21,FALSE))</f>
        <v/>
      </c>
      <c r="AT121" s="436" t="str">
        <f>IF(AT120="","",VLOOKUP(AT120,'【標準様式１】シフト記号表（勤務時間帯）'!$D$6:$X$47,21,FALSE))</f>
        <v/>
      </c>
      <c r="AU121" s="436" t="str">
        <f>IF(AU120="","",VLOOKUP(AU120,'【標準様式１】シフト記号表（勤務時間帯）'!$D$6:$X$47,21,FALSE))</f>
        <v/>
      </c>
      <c r="AV121" s="437" t="str">
        <f>IF(AV120="","",VLOOKUP(AV120,'【標準様式１】シフト記号表（勤務時間帯）'!$D$6:$X$47,21,FALSE))</f>
        <v/>
      </c>
      <c r="AW121" s="435" t="str">
        <f>IF(AW120="","",VLOOKUP(AW120,'【標準様式１】シフト記号表（勤務時間帯）'!$D$6:$X$47,21,FALSE))</f>
        <v/>
      </c>
      <c r="AX121" s="436" t="str">
        <f>IF(AX120="","",VLOOKUP(AX120,'【標準様式１】シフト記号表（勤務時間帯）'!$D$6:$X$47,21,FALSE))</f>
        <v/>
      </c>
      <c r="AY121" s="436" t="str">
        <f>IF(AY120="","",VLOOKUP(AY120,'【標準様式１】シフト記号表（勤務時間帯）'!$D$6:$X$47,21,FALSE))</f>
        <v/>
      </c>
      <c r="AZ121" s="1352">
        <f>IF($BC$3="４週",SUM(U121:AV121),IF($BC$3="暦月",SUM(U121:AY121),""))</f>
        <v>0</v>
      </c>
      <c r="BA121" s="1353"/>
      <c r="BB121" s="1354">
        <f>IF($BC$3="４週",AZ121/4,IF($BC$3="暦月",(AZ121/($BC$8/7)),""))</f>
        <v>0</v>
      </c>
      <c r="BC121" s="1353"/>
      <c r="BD121" s="1346"/>
      <c r="BE121" s="1347"/>
      <c r="BF121" s="1347"/>
      <c r="BG121" s="1347"/>
      <c r="BH121" s="1348"/>
    </row>
    <row r="122" spans="2:60" ht="20.25" customHeight="1" x14ac:dyDescent="0.4">
      <c r="B122" s="438"/>
      <c r="C122" s="1304"/>
      <c r="D122" s="1305"/>
      <c r="E122" s="1306"/>
      <c r="F122" s="439"/>
      <c r="G122" s="440">
        <f>C120</f>
        <v>0</v>
      </c>
      <c r="H122" s="1309"/>
      <c r="I122" s="1316"/>
      <c r="J122" s="1317"/>
      <c r="K122" s="1317"/>
      <c r="L122" s="1318"/>
      <c r="M122" s="1325"/>
      <c r="N122" s="1326"/>
      <c r="O122" s="1327"/>
      <c r="P122" s="276" t="s">
        <v>836</v>
      </c>
      <c r="Q122" s="211"/>
      <c r="R122" s="211"/>
      <c r="S122" s="459"/>
      <c r="T122" s="460"/>
      <c r="U122" s="444" t="str">
        <f>IF(U120="","",VLOOKUP(U120,'【標準様式１】シフト記号表（勤務時間帯）'!$D$6:$Z$47,23,FALSE))</f>
        <v/>
      </c>
      <c r="V122" s="445" t="str">
        <f>IF(V120="","",VLOOKUP(V120,'【標準様式１】シフト記号表（勤務時間帯）'!$D$6:$Z$47,23,FALSE))</f>
        <v/>
      </c>
      <c r="W122" s="445" t="str">
        <f>IF(W120="","",VLOOKUP(W120,'【標準様式１】シフト記号表（勤務時間帯）'!$D$6:$Z$47,23,FALSE))</f>
        <v/>
      </c>
      <c r="X122" s="445" t="str">
        <f>IF(X120="","",VLOOKUP(X120,'【標準様式１】シフト記号表（勤務時間帯）'!$D$6:$Z$47,23,FALSE))</f>
        <v/>
      </c>
      <c r="Y122" s="445" t="str">
        <f>IF(Y120="","",VLOOKUP(Y120,'【標準様式１】シフト記号表（勤務時間帯）'!$D$6:$Z$47,23,FALSE))</f>
        <v/>
      </c>
      <c r="Z122" s="445" t="str">
        <f>IF(Z120="","",VLOOKUP(Z120,'【標準様式１】シフト記号表（勤務時間帯）'!$D$6:$Z$47,23,FALSE))</f>
        <v/>
      </c>
      <c r="AA122" s="446" t="str">
        <f>IF(AA120="","",VLOOKUP(AA120,'【標準様式１】シフト記号表（勤務時間帯）'!$D$6:$Z$47,23,FALSE))</f>
        <v/>
      </c>
      <c r="AB122" s="444" t="str">
        <f>IF(AB120="","",VLOOKUP(AB120,'【標準様式１】シフト記号表（勤務時間帯）'!$D$6:$Z$47,23,FALSE))</f>
        <v/>
      </c>
      <c r="AC122" s="445" t="str">
        <f>IF(AC120="","",VLOOKUP(AC120,'【標準様式１】シフト記号表（勤務時間帯）'!$D$6:$Z$47,23,FALSE))</f>
        <v/>
      </c>
      <c r="AD122" s="445" t="str">
        <f>IF(AD120="","",VLOOKUP(AD120,'【標準様式１】シフト記号表（勤務時間帯）'!$D$6:$Z$47,23,FALSE))</f>
        <v/>
      </c>
      <c r="AE122" s="445" t="str">
        <f>IF(AE120="","",VLOOKUP(AE120,'【標準様式１】シフト記号表（勤務時間帯）'!$D$6:$Z$47,23,FALSE))</f>
        <v/>
      </c>
      <c r="AF122" s="445" t="str">
        <f>IF(AF120="","",VLOOKUP(AF120,'【標準様式１】シフト記号表（勤務時間帯）'!$D$6:$Z$47,23,FALSE))</f>
        <v/>
      </c>
      <c r="AG122" s="445" t="str">
        <f>IF(AG120="","",VLOOKUP(AG120,'【標準様式１】シフト記号表（勤務時間帯）'!$D$6:$Z$47,23,FALSE))</f>
        <v/>
      </c>
      <c r="AH122" s="446" t="str">
        <f>IF(AH120="","",VLOOKUP(AH120,'【標準様式１】シフト記号表（勤務時間帯）'!$D$6:$Z$47,23,FALSE))</f>
        <v/>
      </c>
      <c r="AI122" s="444" t="str">
        <f>IF(AI120="","",VLOOKUP(AI120,'【標準様式１】シフト記号表（勤務時間帯）'!$D$6:$Z$47,23,FALSE))</f>
        <v/>
      </c>
      <c r="AJ122" s="445" t="str">
        <f>IF(AJ120="","",VLOOKUP(AJ120,'【標準様式１】シフト記号表（勤務時間帯）'!$D$6:$Z$47,23,FALSE))</f>
        <v/>
      </c>
      <c r="AK122" s="445" t="str">
        <f>IF(AK120="","",VLOOKUP(AK120,'【標準様式１】シフト記号表（勤務時間帯）'!$D$6:$Z$47,23,FALSE))</f>
        <v/>
      </c>
      <c r="AL122" s="445" t="str">
        <f>IF(AL120="","",VLOOKUP(AL120,'【標準様式１】シフト記号表（勤務時間帯）'!$D$6:$Z$47,23,FALSE))</f>
        <v/>
      </c>
      <c r="AM122" s="445" t="str">
        <f>IF(AM120="","",VLOOKUP(AM120,'【標準様式１】シフト記号表（勤務時間帯）'!$D$6:$Z$47,23,FALSE))</f>
        <v/>
      </c>
      <c r="AN122" s="445" t="str">
        <f>IF(AN120="","",VLOOKUP(AN120,'【標準様式１】シフト記号表（勤務時間帯）'!$D$6:$Z$47,23,FALSE))</f>
        <v/>
      </c>
      <c r="AO122" s="446" t="str">
        <f>IF(AO120="","",VLOOKUP(AO120,'【標準様式１】シフト記号表（勤務時間帯）'!$D$6:$Z$47,23,FALSE))</f>
        <v/>
      </c>
      <c r="AP122" s="444" t="str">
        <f>IF(AP120="","",VLOOKUP(AP120,'【標準様式１】シフト記号表（勤務時間帯）'!$D$6:$Z$47,23,FALSE))</f>
        <v/>
      </c>
      <c r="AQ122" s="445" t="str">
        <f>IF(AQ120="","",VLOOKUP(AQ120,'【標準様式１】シフト記号表（勤務時間帯）'!$D$6:$Z$47,23,FALSE))</f>
        <v/>
      </c>
      <c r="AR122" s="445" t="str">
        <f>IF(AR120="","",VLOOKUP(AR120,'【標準様式１】シフト記号表（勤務時間帯）'!$D$6:$Z$47,23,FALSE))</f>
        <v/>
      </c>
      <c r="AS122" s="445" t="str">
        <f>IF(AS120="","",VLOOKUP(AS120,'【標準様式１】シフト記号表（勤務時間帯）'!$D$6:$Z$47,23,FALSE))</f>
        <v/>
      </c>
      <c r="AT122" s="445" t="str">
        <f>IF(AT120="","",VLOOKUP(AT120,'【標準様式１】シフト記号表（勤務時間帯）'!$D$6:$Z$47,23,FALSE))</f>
        <v/>
      </c>
      <c r="AU122" s="445" t="str">
        <f>IF(AU120="","",VLOOKUP(AU120,'【標準様式１】シフト記号表（勤務時間帯）'!$D$6:$Z$47,23,FALSE))</f>
        <v/>
      </c>
      <c r="AV122" s="446" t="str">
        <f>IF(AV120="","",VLOOKUP(AV120,'【標準様式１】シフト記号表（勤務時間帯）'!$D$6:$Z$47,23,FALSE))</f>
        <v/>
      </c>
      <c r="AW122" s="444" t="str">
        <f>IF(AW120="","",VLOOKUP(AW120,'【標準様式１】シフト記号表（勤務時間帯）'!$D$6:$Z$47,23,FALSE))</f>
        <v/>
      </c>
      <c r="AX122" s="445" t="str">
        <f>IF(AX120="","",VLOOKUP(AX120,'【標準様式１】シフト記号表（勤務時間帯）'!$D$6:$Z$47,23,FALSE))</f>
        <v/>
      </c>
      <c r="AY122" s="445" t="str">
        <f>IF(AY120="","",VLOOKUP(AY120,'【標準様式１】シフト記号表（勤務時間帯）'!$D$6:$Z$47,23,FALSE))</f>
        <v/>
      </c>
      <c r="AZ122" s="1355">
        <f>IF($BC$3="４週",SUM(U122:AV122),IF($BC$3="暦月",SUM(U122:AY122),""))</f>
        <v>0</v>
      </c>
      <c r="BA122" s="1356"/>
      <c r="BB122" s="1357">
        <f>IF($BC$3="４週",AZ122/4,IF($BC$3="暦月",(AZ122/($BC$8/7)),""))</f>
        <v>0</v>
      </c>
      <c r="BC122" s="1356"/>
      <c r="BD122" s="1349"/>
      <c r="BE122" s="1350"/>
      <c r="BF122" s="1350"/>
      <c r="BG122" s="1350"/>
      <c r="BH122" s="1351"/>
    </row>
    <row r="123" spans="2:60" ht="20.25" customHeight="1" x14ac:dyDescent="0.4">
      <c r="B123" s="447"/>
      <c r="C123" s="1298"/>
      <c r="D123" s="1299"/>
      <c r="E123" s="1300"/>
      <c r="F123" s="448"/>
      <c r="G123" s="449"/>
      <c r="H123" s="1307"/>
      <c r="I123" s="1310"/>
      <c r="J123" s="1311"/>
      <c r="K123" s="1311"/>
      <c r="L123" s="1312"/>
      <c r="M123" s="1319"/>
      <c r="N123" s="1320"/>
      <c r="O123" s="1321"/>
      <c r="P123" s="466" t="s">
        <v>833</v>
      </c>
      <c r="Q123" s="467"/>
      <c r="R123" s="467"/>
      <c r="S123" s="468"/>
      <c r="T123" s="469"/>
      <c r="U123" s="452"/>
      <c r="V123" s="453"/>
      <c r="W123" s="453"/>
      <c r="X123" s="453"/>
      <c r="Y123" s="453"/>
      <c r="Z123" s="453"/>
      <c r="AA123" s="454"/>
      <c r="AB123" s="452"/>
      <c r="AC123" s="453"/>
      <c r="AD123" s="453"/>
      <c r="AE123" s="453"/>
      <c r="AF123" s="453"/>
      <c r="AG123" s="453"/>
      <c r="AH123" s="454"/>
      <c r="AI123" s="452"/>
      <c r="AJ123" s="453"/>
      <c r="AK123" s="453"/>
      <c r="AL123" s="453"/>
      <c r="AM123" s="453"/>
      <c r="AN123" s="453"/>
      <c r="AO123" s="454"/>
      <c r="AP123" s="452"/>
      <c r="AQ123" s="453"/>
      <c r="AR123" s="453"/>
      <c r="AS123" s="453"/>
      <c r="AT123" s="453"/>
      <c r="AU123" s="453"/>
      <c r="AV123" s="454"/>
      <c r="AW123" s="452"/>
      <c r="AX123" s="453"/>
      <c r="AY123" s="453"/>
      <c r="AZ123" s="1328"/>
      <c r="BA123" s="1329"/>
      <c r="BB123" s="1342"/>
      <c r="BC123" s="1329"/>
      <c r="BD123" s="1343"/>
      <c r="BE123" s="1344"/>
      <c r="BF123" s="1344"/>
      <c r="BG123" s="1344"/>
      <c r="BH123" s="1345"/>
    </row>
    <row r="124" spans="2:60" ht="20.25" customHeight="1" x14ac:dyDescent="0.4">
      <c r="B124" s="428">
        <f>B121+1</f>
        <v>35</v>
      </c>
      <c r="C124" s="1301"/>
      <c r="D124" s="1302"/>
      <c r="E124" s="1303"/>
      <c r="F124" s="429">
        <f>C123</f>
        <v>0</v>
      </c>
      <c r="G124" s="430"/>
      <c r="H124" s="1308"/>
      <c r="I124" s="1313"/>
      <c r="J124" s="1314"/>
      <c r="K124" s="1314"/>
      <c r="L124" s="1315"/>
      <c r="M124" s="1322"/>
      <c r="N124" s="1323"/>
      <c r="O124" s="1324"/>
      <c r="P124" s="431" t="s">
        <v>835</v>
      </c>
      <c r="Q124" s="432"/>
      <c r="R124" s="432"/>
      <c r="S124" s="433"/>
      <c r="T124" s="434"/>
      <c r="U124" s="435" t="str">
        <f>IF(U123="","",VLOOKUP(U123,'【標準様式１】シフト記号表（勤務時間帯）'!$D$6:$X$47,21,FALSE))</f>
        <v/>
      </c>
      <c r="V124" s="436" t="str">
        <f>IF(V123="","",VLOOKUP(V123,'【標準様式１】シフト記号表（勤務時間帯）'!$D$6:$X$47,21,FALSE))</f>
        <v/>
      </c>
      <c r="W124" s="436" t="str">
        <f>IF(W123="","",VLOOKUP(W123,'【標準様式１】シフト記号表（勤務時間帯）'!$D$6:$X$47,21,FALSE))</f>
        <v/>
      </c>
      <c r="X124" s="436" t="str">
        <f>IF(X123="","",VLOOKUP(X123,'【標準様式１】シフト記号表（勤務時間帯）'!$D$6:$X$47,21,FALSE))</f>
        <v/>
      </c>
      <c r="Y124" s="436" t="str">
        <f>IF(Y123="","",VLOOKUP(Y123,'【標準様式１】シフト記号表（勤務時間帯）'!$D$6:$X$47,21,FALSE))</f>
        <v/>
      </c>
      <c r="Z124" s="436" t="str">
        <f>IF(Z123="","",VLOOKUP(Z123,'【標準様式１】シフト記号表（勤務時間帯）'!$D$6:$X$47,21,FALSE))</f>
        <v/>
      </c>
      <c r="AA124" s="437" t="str">
        <f>IF(AA123="","",VLOOKUP(AA123,'【標準様式１】シフト記号表（勤務時間帯）'!$D$6:$X$47,21,FALSE))</f>
        <v/>
      </c>
      <c r="AB124" s="435" t="str">
        <f>IF(AB123="","",VLOOKUP(AB123,'【標準様式１】シフト記号表（勤務時間帯）'!$D$6:$X$47,21,FALSE))</f>
        <v/>
      </c>
      <c r="AC124" s="436" t="str">
        <f>IF(AC123="","",VLOOKUP(AC123,'【標準様式１】シフト記号表（勤務時間帯）'!$D$6:$X$47,21,FALSE))</f>
        <v/>
      </c>
      <c r="AD124" s="436" t="str">
        <f>IF(AD123="","",VLOOKUP(AD123,'【標準様式１】シフト記号表（勤務時間帯）'!$D$6:$X$47,21,FALSE))</f>
        <v/>
      </c>
      <c r="AE124" s="436" t="str">
        <f>IF(AE123="","",VLOOKUP(AE123,'【標準様式１】シフト記号表（勤務時間帯）'!$D$6:$X$47,21,FALSE))</f>
        <v/>
      </c>
      <c r="AF124" s="436" t="str">
        <f>IF(AF123="","",VLOOKUP(AF123,'【標準様式１】シフト記号表（勤務時間帯）'!$D$6:$X$47,21,FALSE))</f>
        <v/>
      </c>
      <c r="AG124" s="436" t="str">
        <f>IF(AG123="","",VLOOKUP(AG123,'【標準様式１】シフト記号表（勤務時間帯）'!$D$6:$X$47,21,FALSE))</f>
        <v/>
      </c>
      <c r="AH124" s="437" t="str">
        <f>IF(AH123="","",VLOOKUP(AH123,'【標準様式１】シフト記号表（勤務時間帯）'!$D$6:$X$47,21,FALSE))</f>
        <v/>
      </c>
      <c r="AI124" s="435" t="str">
        <f>IF(AI123="","",VLOOKUP(AI123,'【標準様式１】シフト記号表（勤務時間帯）'!$D$6:$X$47,21,FALSE))</f>
        <v/>
      </c>
      <c r="AJ124" s="436" t="str">
        <f>IF(AJ123="","",VLOOKUP(AJ123,'【標準様式１】シフト記号表（勤務時間帯）'!$D$6:$X$47,21,FALSE))</f>
        <v/>
      </c>
      <c r="AK124" s="436" t="str">
        <f>IF(AK123="","",VLOOKUP(AK123,'【標準様式１】シフト記号表（勤務時間帯）'!$D$6:$X$47,21,FALSE))</f>
        <v/>
      </c>
      <c r="AL124" s="436" t="str">
        <f>IF(AL123="","",VLOOKUP(AL123,'【標準様式１】シフト記号表（勤務時間帯）'!$D$6:$X$47,21,FALSE))</f>
        <v/>
      </c>
      <c r="AM124" s="436" t="str">
        <f>IF(AM123="","",VLOOKUP(AM123,'【標準様式１】シフト記号表（勤務時間帯）'!$D$6:$X$47,21,FALSE))</f>
        <v/>
      </c>
      <c r="AN124" s="436" t="str">
        <f>IF(AN123="","",VLOOKUP(AN123,'【標準様式１】シフト記号表（勤務時間帯）'!$D$6:$X$47,21,FALSE))</f>
        <v/>
      </c>
      <c r="AO124" s="437" t="str">
        <f>IF(AO123="","",VLOOKUP(AO123,'【標準様式１】シフト記号表（勤務時間帯）'!$D$6:$X$47,21,FALSE))</f>
        <v/>
      </c>
      <c r="AP124" s="435" t="str">
        <f>IF(AP123="","",VLOOKUP(AP123,'【標準様式１】シフト記号表（勤務時間帯）'!$D$6:$X$47,21,FALSE))</f>
        <v/>
      </c>
      <c r="AQ124" s="436" t="str">
        <f>IF(AQ123="","",VLOOKUP(AQ123,'【標準様式１】シフト記号表（勤務時間帯）'!$D$6:$X$47,21,FALSE))</f>
        <v/>
      </c>
      <c r="AR124" s="436" t="str">
        <f>IF(AR123="","",VLOOKUP(AR123,'【標準様式１】シフト記号表（勤務時間帯）'!$D$6:$X$47,21,FALSE))</f>
        <v/>
      </c>
      <c r="AS124" s="436" t="str">
        <f>IF(AS123="","",VLOOKUP(AS123,'【標準様式１】シフト記号表（勤務時間帯）'!$D$6:$X$47,21,FALSE))</f>
        <v/>
      </c>
      <c r="AT124" s="436" t="str">
        <f>IF(AT123="","",VLOOKUP(AT123,'【標準様式１】シフト記号表（勤務時間帯）'!$D$6:$X$47,21,FALSE))</f>
        <v/>
      </c>
      <c r="AU124" s="436" t="str">
        <f>IF(AU123="","",VLOOKUP(AU123,'【標準様式１】シフト記号表（勤務時間帯）'!$D$6:$X$47,21,FALSE))</f>
        <v/>
      </c>
      <c r="AV124" s="437" t="str">
        <f>IF(AV123="","",VLOOKUP(AV123,'【標準様式１】シフト記号表（勤務時間帯）'!$D$6:$X$47,21,FALSE))</f>
        <v/>
      </c>
      <c r="AW124" s="435" t="str">
        <f>IF(AW123="","",VLOOKUP(AW123,'【標準様式１】シフト記号表（勤務時間帯）'!$D$6:$X$47,21,FALSE))</f>
        <v/>
      </c>
      <c r="AX124" s="436" t="str">
        <f>IF(AX123="","",VLOOKUP(AX123,'【標準様式１】シフト記号表（勤務時間帯）'!$D$6:$X$47,21,FALSE))</f>
        <v/>
      </c>
      <c r="AY124" s="436" t="str">
        <f>IF(AY123="","",VLOOKUP(AY123,'【標準様式１】シフト記号表（勤務時間帯）'!$D$6:$X$47,21,FALSE))</f>
        <v/>
      </c>
      <c r="AZ124" s="1352">
        <f>IF($BC$3="４週",SUM(U124:AV124),IF($BC$3="暦月",SUM(U124:AY124),""))</f>
        <v>0</v>
      </c>
      <c r="BA124" s="1353"/>
      <c r="BB124" s="1354">
        <f>IF($BC$3="４週",AZ124/4,IF($BC$3="暦月",(AZ124/($BC$8/7)),""))</f>
        <v>0</v>
      </c>
      <c r="BC124" s="1353"/>
      <c r="BD124" s="1346"/>
      <c r="BE124" s="1347"/>
      <c r="BF124" s="1347"/>
      <c r="BG124" s="1347"/>
      <c r="BH124" s="1348"/>
    </row>
    <row r="125" spans="2:60" ht="20.25" customHeight="1" x14ac:dyDescent="0.4">
      <c r="B125" s="438"/>
      <c r="C125" s="1304"/>
      <c r="D125" s="1305"/>
      <c r="E125" s="1306"/>
      <c r="F125" s="439"/>
      <c r="G125" s="440">
        <f>C123</f>
        <v>0</v>
      </c>
      <c r="H125" s="1309"/>
      <c r="I125" s="1316"/>
      <c r="J125" s="1317"/>
      <c r="K125" s="1317"/>
      <c r="L125" s="1318"/>
      <c r="M125" s="1325"/>
      <c r="N125" s="1326"/>
      <c r="O125" s="1327"/>
      <c r="P125" s="276" t="s">
        <v>836</v>
      </c>
      <c r="Q125" s="211"/>
      <c r="R125" s="211"/>
      <c r="S125" s="459"/>
      <c r="T125" s="460"/>
      <c r="U125" s="444" t="str">
        <f>IF(U123="","",VLOOKUP(U123,'【標準様式１】シフト記号表（勤務時間帯）'!$D$6:$Z$47,23,FALSE))</f>
        <v/>
      </c>
      <c r="V125" s="445" t="str">
        <f>IF(V123="","",VLOOKUP(V123,'【標準様式１】シフト記号表（勤務時間帯）'!$D$6:$Z$47,23,FALSE))</f>
        <v/>
      </c>
      <c r="W125" s="445" t="str">
        <f>IF(W123="","",VLOOKUP(W123,'【標準様式１】シフト記号表（勤務時間帯）'!$D$6:$Z$47,23,FALSE))</f>
        <v/>
      </c>
      <c r="X125" s="445" t="str">
        <f>IF(X123="","",VLOOKUP(X123,'【標準様式１】シフト記号表（勤務時間帯）'!$D$6:$Z$47,23,FALSE))</f>
        <v/>
      </c>
      <c r="Y125" s="445" t="str">
        <f>IF(Y123="","",VLOOKUP(Y123,'【標準様式１】シフト記号表（勤務時間帯）'!$D$6:$Z$47,23,FALSE))</f>
        <v/>
      </c>
      <c r="Z125" s="445" t="str">
        <f>IF(Z123="","",VLOOKUP(Z123,'【標準様式１】シフト記号表（勤務時間帯）'!$D$6:$Z$47,23,FALSE))</f>
        <v/>
      </c>
      <c r="AA125" s="446" t="str">
        <f>IF(AA123="","",VLOOKUP(AA123,'【標準様式１】シフト記号表（勤務時間帯）'!$D$6:$Z$47,23,FALSE))</f>
        <v/>
      </c>
      <c r="AB125" s="444" t="str">
        <f>IF(AB123="","",VLOOKUP(AB123,'【標準様式１】シフト記号表（勤務時間帯）'!$D$6:$Z$47,23,FALSE))</f>
        <v/>
      </c>
      <c r="AC125" s="445" t="str">
        <f>IF(AC123="","",VLOOKUP(AC123,'【標準様式１】シフト記号表（勤務時間帯）'!$D$6:$Z$47,23,FALSE))</f>
        <v/>
      </c>
      <c r="AD125" s="445" t="str">
        <f>IF(AD123="","",VLOOKUP(AD123,'【標準様式１】シフト記号表（勤務時間帯）'!$D$6:$Z$47,23,FALSE))</f>
        <v/>
      </c>
      <c r="AE125" s="445" t="str">
        <f>IF(AE123="","",VLOOKUP(AE123,'【標準様式１】シフト記号表（勤務時間帯）'!$D$6:$Z$47,23,FALSE))</f>
        <v/>
      </c>
      <c r="AF125" s="445" t="str">
        <f>IF(AF123="","",VLOOKUP(AF123,'【標準様式１】シフト記号表（勤務時間帯）'!$D$6:$Z$47,23,FALSE))</f>
        <v/>
      </c>
      <c r="AG125" s="445" t="str">
        <f>IF(AG123="","",VLOOKUP(AG123,'【標準様式１】シフト記号表（勤務時間帯）'!$D$6:$Z$47,23,FALSE))</f>
        <v/>
      </c>
      <c r="AH125" s="446" t="str">
        <f>IF(AH123="","",VLOOKUP(AH123,'【標準様式１】シフト記号表（勤務時間帯）'!$D$6:$Z$47,23,FALSE))</f>
        <v/>
      </c>
      <c r="AI125" s="444" t="str">
        <f>IF(AI123="","",VLOOKUP(AI123,'【標準様式１】シフト記号表（勤務時間帯）'!$D$6:$Z$47,23,FALSE))</f>
        <v/>
      </c>
      <c r="AJ125" s="445" t="str">
        <f>IF(AJ123="","",VLOOKUP(AJ123,'【標準様式１】シフト記号表（勤務時間帯）'!$D$6:$Z$47,23,FALSE))</f>
        <v/>
      </c>
      <c r="AK125" s="445" t="str">
        <f>IF(AK123="","",VLOOKUP(AK123,'【標準様式１】シフト記号表（勤務時間帯）'!$D$6:$Z$47,23,FALSE))</f>
        <v/>
      </c>
      <c r="AL125" s="445" t="str">
        <f>IF(AL123="","",VLOOKUP(AL123,'【標準様式１】シフト記号表（勤務時間帯）'!$D$6:$Z$47,23,FALSE))</f>
        <v/>
      </c>
      <c r="AM125" s="445" t="str">
        <f>IF(AM123="","",VLOOKUP(AM123,'【標準様式１】シフト記号表（勤務時間帯）'!$D$6:$Z$47,23,FALSE))</f>
        <v/>
      </c>
      <c r="AN125" s="445" t="str">
        <f>IF(AN123="","",VLOOKUP(AN123,'【標準様式１】シフト記号表（勤務時間帯）'!$D$6:$Z$47,23,FALSE))</f>
        <v/>
      </c>
      <c r="AO125" s="446" t="str">
        <f>IF(AO123="","",VLOOKUP(AO123,'【標準様式１】シフト記号表（勤務時間帯）'!$D$6:$Z$47,23,FALSE))</f>
        <v/>
      </c>
      <c r="AP125" s="444" t="str">
        <f>IF(AP123="","",VLOOKUP(AP123,'【標準様式１】シフト記号表（勤務時間帯）'!$D$6:$Z$47,23,FALSE))</f>
        <v/>
      </c>
      <c r="AQ125" s="445" t="str">
        <f>IF(AQ123="","",VLOOKUP(AQ123,'【標準様式１】シフト記号表（勤務時間帯）'!$D$6:$Z$47,23,FALSE))</f>
        <v/>
      </c>
      <c r="AR125" s="445" t="str">
        <f>IF(AR123="","",VLOOKUP(AR123,'【標準様式１】シフト記号表（勤務時間帯）'!$D$6:$Z$47,23,FALSE))</f>
        <v/>
      </c>
      <c r="AS125" s="445" t="str">
        <f>IF(AS123="","",VLOOKUP(AS123,'【標準様式１】シフト記号表（勤務時間帯）'!$D$6:$Z$47,23,FALSE))</f>
        <v/>
      </c>
      <c r="AT125" s="445" t="str">
        <f>IF(AT123="","",VLOOKUP(AT123,'【標準様式１】シフト記号表（勤務時間帯）'!$D$6:$Z$47,23,FALSE))</f>
        <v/>
      </c>
      <c r="AU125" s="445" t="str">
        <f>IF(AU123="","",VLOOKUP(AU123,'【標準様式１】シフト記号表（勤務時間帯）'!$D$6:$Z$47,23,FALSE))</f>
        <v/>
      </c>
      <c r="AV125" s="446" t="str">
        <f>IF(AV123="","",VLOOKUP(AV123,'【標準様式１】シフト記号表（勤務時間帯）'!$D$6:$Z$47,23,FALSE))</f>
        <v/>
      </c>
      <c r="AW125" s="444" t="str">
        <f>IF(AW123="","",VLOOKUP(AW123,'【標準様式１】シフト記号表（勤務時間帯）'!$D$6:$Z$47,23,FALSE))</f>
        <v/>
      </c>
      <c r="AX125" s="445" t="str">
        <f>IF(AX123="","",VLOOKUP(AX123,'【標準様式１】シフト記号表（勤務時間帯）'!$D$6:$Z$47,23,FALSE))</f>
        <v/>
      </c>
      <c r="AY125" s="445" t="str">
        <f>IF(AY123="","",VLOOKUP(AY123,'【標準様式１】シフト記号表（勤務時間帯）'!$D$6:$Z$47,23,FALSE))</f>
        <v/>
      </c>
      <c r="AZ125" s="1355">
        <f>IF($BC$3="４週",SUM(U125:AV125),IF($BC$3="暦月",SUM(U125:AY125),""))</f>
        <v>0</v>
      </c>
      <c r="BA125" s="1356"/>
      <c r="BB125" s="1357">
        <f>IF($BC$3="４週",AZ125/4,IF($BC$3="暦月",(AZ125/($BC$8/7)),""))</f>
        <v>0</v>
      </c>
      <c r="BC125" s="1356"/>
      <c r="BD125" s="1349"/>
      <c r="BE125" s="1350"/>
      <c r="BF125" s="1350"/>
      <c r="BG125" s="1350"/>
      <c r="BH125" s="1351"/>
    </row>
    <row r="126" spans="2:60" ht="20.25" customHeight="1" x14ac:dyDescent="0.4">
      <c r="B126" s="447"/>
      <c r="C126" s="1298"/>
      <c r="D126" s="1299"/>
      <c r="E126" s="1300"/>
      <c r="F126" s="448"/>
      <c r="G126" s="449"/>
      <c r="H126" s="1307"/>
      <c r="I126" s="1310"/>
      <c r="J126" s="1311"/>
      <c r="K126" s="1311"/>
      <c r="L126" s="1312"/>
      <c r="M126" s="1319"/>
      <c r="N126" s="1320"/>
      <c r="O126" s="1321"/>
      <c r="P126" s="466" t="s">
        <v>833</v>
      </c>
      <c r="Q126" s="467"/>
      <c r="R126" s="467"/>
      <c r="S126" s="468"/>
      <c r="T126" s="469"/>
      <c r="U126" s="452"/>
      <c r="V126" s="453"/>
      <c r="W126" s="453"/>
      <c r="X126" s="453"/>
      <c r="Y126" s="453"/>
      <c r="Z126" s="453"/>
      <c r="AA126" s="454"/>
      <c r="AB126" s="452"/>
      <c r="AC126" s="453"/>
      <c r="AD126" s="453"/>
      <c r="AE126" s="453"/>
      <c r="AF126" s="453"/>
      <c r="AG126" s="453"/>
      <c r="AH126" s="454"/>
      <c r="AI126" s="452"/>
      <c r="AJ126" s="453"/>
      <c r="AK126" s="453"/>
      <c r="AL126" s="453"/>
      <c r="AM126" s="453"/>
      <c r="AN126" s="453"/>
      <c r="AO126" s="454"/>
      <c r="AP126" s="452"/>
      <c r="AQ126" s="453"/>
      <c r="AR126" s="453"/>
      <c r="AS126" s="453"/>
      <c r="AT126" s="453"/>
      <c r="AU126" s="453"/>
      <c r="AV126" s="454"/>
      <c r="AW126" s="452"/>
      <c r="AX126" s="453"/>
      <c r="AY126" s="453"/>
      <c r="AZ126" s="1328"/>
      <c r="BA126" s="1329"/>
      <c r="BB126" s="1342"/>
      <c r="BC126" s="1329"/>
      <c r="BD126" s="1343"/>
      <c r="BE126" s="1344"/>
      <c r="BF126" s="1344"/>
      <c r="BG126" s="1344"/>
      <c r="BH126" s="1345"/>
    </row>
    <row r="127" spans="2:60" ht="20.25" customHeight="1" x14ac:dyDescent="0.4">
      <c r="B127" s="428">
        <f>B124+1</f>
        <v>36</v>
      </c>
      <c r="C127" s="1301"/>
      <c r="D127" s="1302"/>
      <c r="E127" s="1303"/>
      <c r="F127" s="429">
        <f>C126</f>
        <v>0</v>
      </c>
      <c r="G127" s="430"/>
      <c r="H127" s="1308"/>
      <c r="I127" s="1313"/>
      <c r="J127" s="1314"/>
      <c r="K127" s="1314"/>
      <c r="L127" s="1315"/>
      <c r="M127" s="1322"/>
      <c r="N127" s="1323"/>
      <c r="O127" s="1324"/>
      <c r="P127" s="431" t="s">
        <v>835</v>
      </c>
      <c r="Q127" s="432"/>
      <c r="R127" s="432"/>
      <c r="S127" s="433"/>
      <c r="T127" s="434"/>
      <c r="U127" s="435" t="str">
        <f>IF(U126="","",VLOOKUP(U126,'【標準様式１】シフト記号表（勤務時間帯）'!$D$6:$X$47,21,FALSE))</f>
        <v/>
      </c>
      <c r="V127" s="436" t="str">
        <f>IF(V126="","",VLOOKUP(V126,'【標準様式１】シフト記号表（勤務時間帯）'!$D$6:$X$47,21,FALSE))</f>
        <v/>
      </c>
      <c r="W127" s="436" t="str">
        <f>IF(W126="","",VLOOKUP(W126,'【標準様式１】シフト記号表（勤務時間帯）'!$D$6:$X$47,21,FALSE))</f>
        <v/>
      </c>
      <c r="X127" s="436" t="str">
        <f>IF(X126="","",VLOOKUP(X126,'【標準様式１】シフト記号表（勤務時間帯）'!$D$6:$X$47,21,FALSE))</f>
        <v/>
      </c>
      <c r="Y127" s="436" t="str">
        <f>IF(Y126="","",VLOOKUP(Y126,'【標準様式１】シフト記号表（勤務時間帯）'!$D$6:$X$47,21,FALSE))</f>
        <v/>
      </c>
      <c r="Z127" s="436" t="str">
        <f>IF(Z126="","",VLOOKUP(Z126,'【標準様式１】シフト記号表（勤務時間帯）'!$D$6:$X$47,21,FALSE))</f>
        <v/>
      </c>
      <c r="AA127" s="437" t="str">
        <f>IF(AA126="","",VLOOKUP(AA126,'【標準様式１】シフト記号表（勤務時間帯）'!$D$6:$X$47,21,FALSE))</f>
        <v/>
      </c>
      <c r="AB127" s="435" t="str">
        <f>IF(AB126="","",VLOOKUP(AB126,'【標準様式１】シフト記号表（勤務時間帯）'!$D$6:$X$47,21,FALSE))</f>
        <v/>
      </c>
      <c r="AC127" s="436" t="str">
        <f>IF(AC126="","",VLOOKUP(AC126,'【標準様式１】シフト記号表（勤務時間帯）'!$D$6:$X$47,21,FALSE))</f>
        <v/>
      </c>
      <c r="AD127" s="436" t="str">
        <f>IF(AD126="","",VLOOKUP(AD126,'【標準様式１】シフト記号表（勤務時間帯）'!$D$6:$X$47,21,FALSE))</f>
        <v/>
      </c>
      <c r="AE127" s="436" t="str">
        <f>IF(AE126="","",VLOOKUP(AE126,'【標準様式１】シフト記号表（勤務時間帯）'!$D$6:$X$47,21,FALSE))</f>
        <v/>
      </c>
      <c r="AF127" s="436" t="str">
        <f>IF(AF126="","",VLOOKUP(AF126,'【標準様式１】シフト記号表（勤務時間帯）'!$D$6:$X$47,21,FALSE))</f>
        <v/>
      </c>
      <c r="AG127" s="436" t="str">
        <f>IF(AG126="","",VLOOKUP(AG126,'【標準様式１】シフト記号表（勤務時間帯）'!$D$6:$X$47,21,FALSE))</f>
        <v/>
      </c>
      <c r="AH127" s="437" t="str">
        <f>IF(AH126="","",VLOOKUP(AH126,'【標準様式１】シフト記号表（勤務時間帯）'!$D$6:$X$47,21,FALSE))</f>
        <v/>
      </c>
      <c r="AI127" s="435" t="str">
        <f>IF(AI126="","",VLOOKUP(AI126,'【標準様式１】シフト記号表（勤務時間帯）'!$D$6:$X$47,21,FALSE))</f>
        <v/>
      </c>
      <c r="AJ127" s="436" t="str">
        <f>IF(AJ126="","",VLOOKUP(AJ126,'【標準様式１】シフト記号表（勤務時間帯）'!$D$6:$X$47,21,FALSE))</f>
        <v/>
      </c>
      <c r="AK127" s="436" t="str">
        <f>IF(AK126="","",VLOOKUP(AK126,'【標準様式１】シフト記号表（勤務時間帯）'!$D$6:$X$47,21,FALSE))</f>
        <v/>
      </c>
      <c r="AL127" s="436" t="str">
        <f>IF(AL126="","",VLOOKUP(AL126,'【標準様式１】シフト記号表（勤務時間帯）'!$D$6:$X$47,21,FALSE))</f>
        <v/>
      </c>
      <c r="AM127" s="436" t="str">
        <f>IF(AM126="","",VLOOKUP(AM126,'【標準様式１】シフト記号表（勤務時間帯）'!$D$6:$X$47,21,FALSE))</f>
        <v/>
      </c>
      <c r="AN127" s="436" t="str">
        <f>IF(AN126="","",VLOOKUP(AN126,'【標準様式１】シフト記号表（勤務時間帯）'!$D$6:$X$47,21,FALSE))</f>
        <v/>
      </c>
      <c r="AO127" s="437" t="str">
        <f>IF(AO126="","",VLOOKUP(AO126,'【標準様式１】シフト記号表（勤務時間帯）'!$D$6:$X$47,21,FALSE))</f>
        <v/>
      </c>
      <c r="AP127" s="435" t="str">
        <f>IF(AP126="","",VLOOKUP(AP126,'【標準様式１】シフト記号表（勤務時間帯）'!$D$6:$X$47,21,FALSE))</f>
        <v/>
      </c>
      <c r="AQ127" s="436" t="str">
        <f>IF(AQ126="","",VLOOKUP(AQ126,'【標準様式１】シフト記号表（勤務時間帯）'!$D$6:$X$47,21,FALSE))</f>
        <v/>
      </c>
      <c r="AR127" s="436" t="str">
        <f>IF(AR126="","",VLOOKUP(AR126,'【標準様式１】シフト記号表（勤務時間帯）'!$D$6:$X$47,21,FALSE))</f>
        <v/>
      </c>
      <c r="AS127" s="436" t="str">
        <f>IF(AS126="","",VLOOKUP(AS126,'【標準様式１】シフト記号表（勤務時間帯）'!$D$6:$X$47,21,FALSE))</f>
        <v/>
      </c>
      <c r="AT127" s="436" t="str">
        <f>IF(AT126="","",VLOOKUP(AT126,'【標準様式１】シフト記号表（勤務時間帯）'!$D$6:$X$47,21,FALSE))</f>
        <v/>
      </c>
      <c r="AU127" s="436" t="str">
        <f>IF(AU126="","",VLOOKUP(AU126,'【標準様式１】シフト記号表（勤務時間帯）'!$D$6:$X$47,21,FALSE))</f>
        <v/>
      </c>
      <c r="AV127" s="437" t="str">
        <f>IF(AV126="","",VLOOKUP(AV126,'【標準様式１】シフト記号表（勤務時間帯）'!$D$6:$X$47,21,FALSE))</f>
        <v/>
      </c>
      <c r="AW127" s="435" t="str">
        <f>IF(AW126="","",VLOOKUP(AW126,'【標準様式１】シフト記号表（勤務時間帯）'!$D$6:$X$47,21,FALSE))</f>
        <v/>
      </c>
      <c r="AX127" s="436" t="str">
        <f>IF(AX126="","",VLOOKUP(AX126,'【標準様式１】シフト記号表（勤務時間帯）'!$D$6:$X$47,21,FALSE))</f>
        <v/>
      </c>
      <c r="AY127" s="436" t="str">
        <f>IF(AY126="","",VLOOKUP(AY126,'【標準様式１】シフト記号表（勤務時間帯）'!$D$6:$X$47,21,FALSE))</f>
        <v/>
      </c>
      <c r="AZ127" s="1352">
        <f>IF($BC$3="４週",SUM(U127:AV127),IF($BC$3="暦月",SUM(U127:AY127),""))</f>
        <v>0</v>
      </c>
      <c r="BA127" s="1353"/>
      <c r="BB127" s="1354">
        <f>IF($BC$3="４週",AZ127/4,IF($BC$3="暦月",(AZ127/($BC$8/7)),""))</f>
        <v>0</v>
      </c>
      <c r="BC127" s="1353"/>
      <c r="BD127" s="1346"/>
      <c r="BE127" s="1347"/>
      <c r="BF127" s="1347"/>
      <c r="BG127" s="1347"/>
      <c r="BH127" s="1348"/>
    </row>
    <row r="128" spans="2:60" ht="20.25" customHeight="1" x14ac:dyDescent="0.4">
      <c r="B128" s="438"/>
      <c r="C128" s="1304"/>
      <c r="D128" s="1305"/>
      <c r="E128" s="1306"/>
      <c r="F128" s="439"/>
      <c r="G128" s="440">
        <f>C126</f>
        <v>0</v>
      </c>
      <c r="H128" s="1309"/>
      <c r="I128" s="1316"/>
      <c r="J128" s="1317"/>
      <c r="K128" s="1317"/>
      <c r="L128" s="1318"/>
      <c r="M128" s="1325"/>
      <c r="N128" s="1326"/>
      <c r="O128" s="1327"/>
      <c r="P128" s="276" t="s">
        <v>836</v>
      </c>
      <c r="Q128" s="211"/>
      <c r="R128" s="211"/>
      <c r="S128" s="459"/>
      <c r="T128" s="460"/>
      <c r="U128" s="444" t="str">
        <f>IF(U126="","",VLOOKUP(U126,'【標準様式１】シフト記号表（勤務時間帯）'!$D$6:$Z$47,23,FALSE))</f>
        <v/>
      </c>
      <c r="V128" s="445" t="str">
        <f>IF(V126="","",VLOOKUP(V126,'【標準様式１】シフト記号表（勤務時間帯）'!$D$6:$Z$47,23,FALSE))</f>
        <v/>
      </c>
      <c r="W128" s="445" t="str">
        <f>IF(W126="","",VLOOKUP(W126,'【標準様式１】シフト記号表（勤務時間帯）'!$D$6:$Z$47,23,FALSE))</f>
        <v/>
      </c>
      <c r="X128" s="445" t="str">
        <f>IF(X126="","",VLOOKUP(X126,'【標準様式１】シフト記号表（勤務時間帯）'!$D$6:$Z$47,23,FALSE))</f>
        <v/>
      </c>
      <c r="Y128" s="445" t="str">
        <f>IF(Y126="","",VLOOKUP(Y126,'【標準様式１】シフト記号表（勤務時間帯）'!$D$6:$Z$47,23,FALSE))</f>
        <v/>
      </c>
      <c r="Z128" s="445" t="str">
        <f>IF(Z126="","",VLOOKUP(Z126,'【標準様式１】シフト記号表（勤務時間帯）'!$D$6:$Z$47,23,FALSE))</f>
        <v/>
      </c>
      <c r="AA128" s="446" t="str">
        <f>IF(AA126="","",VLOOKUP(AA126,'【標準様式１】シフト記号表（勤務時間帯）'!$D$6:$Z$47,23,FALSE))</f>
        <v/>
      </c>
      <c r="AB128" s="444" t="str">
        <f>IF(AB126="","",VLOOKUP(AB126,'【標準様式１】シフト記号表（勤務時間帯）'!$D$6:$Z$47,23,FALSE))</f>
        <v/>
      </c>
      <c r="AC128" s="445" t="str">
        <f>IF(AC126="","",VLOOKUP(AC126,'【標準様式１】シフト記号表（勤務時間帯）'!$D$6:$Z$47,23,FALSE))</f>
        <v/>
      </c>
      <c r="AD128" s="445" t="str">
        <f>IF(AD126="","",VLOOKUP(AD126,'【標準様式１】シフト記号表（勤務時間帯）'!$D$6:$Z$47,23,FALSE))</f>
        <v/>
      </c>
      <c r="AE128" s="445" t="str">
        <f>IF(AE126="","",VLOOKUP(AE126,'【標準様式１】シフト記号表（勤務時間帯）'!$D$6:$Z$47,23,FALSE))</f>
        <v/>
      </c>
      <c r="AF128" s="445" t="str">
        <f>IF(AF126="","",VLOOKUP(AF126,'【標準様式１】シフト記号表（勤務時間帯）'!$D$6:$Z$47,23,FALSE))</f>
        <v/>
      </c>
      <c r="AG128" s="445" t="str">
        <f>IF(AG126="","",VLOOKUP(AG126,'【標準様式１】シフト記号表（勤務時間帯）'!$D$6:$Z$47,23,FALSE))</f>
        <v/>
      </c>
      <c r="AH128" s="446" t="str">
        <f>IF(AH126="","",VLOOKUP(AH126,'【標準様式１】シフト記号表（勤務時間帯）'!$D$6:$Z$47,23,FALSE))</f>
        <v/>
      </c>
      <c r="AI128" s="444" t="str">
        <f>IF(AI126="","",VLOOKUP(AI126,'【標準様式１】シフト記号表（勤務時間帯）'!$D$6:$Z$47,23,FALSE))</f>
        <v/>
      </c>
      <c r="AJ128" s="445" t="str">
        <f>IF(AJ126="","",VLOOKUP(AJ126,'【標準様式１】シフト記号表（勤務時間帯）'!$D$6:$Z$47,23,FALSE))</f>
        <v/>
      </c>
      <c r="AK128" s="445" t="str">
        <f>IF(AK126="","",VLOOKUP(AK126,'【標準様式１】シフト記号表（勤務時間帯）'!$D$6:$Z$47,23,FALSE))</f>
        <v/>
      </c>
      <c r="AL128" s="445" t="str">
        <f>IF(AL126="","",VLOOKUP(AL126,'【標準様式１】シフト記号表（勤務時間帯）'!$D$6:$Z$47,23,FALSE))</f>
        <v/>
      </c>
      <c r="AM128" s="445" t="str">
        <f>IF(AM126="","",VLOOKUP(AM126,'【標準様式１】シフト記号表（勤務時間帯）'!$D$6:$Z$47,23,FALSE))</f>
        <v/>
      </c>
      <c r="AN128" s="445" t="str">
        <f>IF(AN126="","",VLOOKUP(AN126,'【標準様式１】シフト記号表（勤務時間帯）'!$D$6:$Z$47,23,FALSE))</f>
        <v/>
      </c>
      <c r="AO128" s="446" t="str">
        <f>IF(AO126="","",VLOOKUP(AO126,'【標準様式１】シフト記号表（勤務時間帯）'!$D$6:$Z$47,23,FALSE))</f>
        <v/>
      </c>
      <c r="AP128" s="444" t="str">
        <f>IF(AP126="","",VLOOKUP(AP126,'【標準様式１】シフト記号表（勤務時間帯）'!$D$6:$Z$47,23,FALSE))</f>
        <v/>
      </c>
      <c r="AQ128" s="445" t="str">
        <f>IF(AQ126="","",VLOOKUP(AQ126,'【標準様式１】シフト記号表（勤務時間帯）'!$D$6:$Z$47,23,FALSE))</f>
        <v/>
      </c>
      <c r="AR128" s="445" t="str">
        <f>IF(AR126="","",VLOOKUP(AR126,'【標準様式１】シフト記号表（勤務時間帯）'!$D$6:$Z$47,23,FALSE))</f>
        <v/>
      </c>
      <c r="AS128" s="445" t="str">
        <f>IF(AS126="","",VLOOKUP(AS126,'【標準様式１】シフト記号表（勤務時間帯）'!$D$6:$Z$47,23,FALSE))</f>
        <v/>
      </c>
      <c r="AT128" s="445" t="str">
        <f>IF(AT126="","",VLOOKUP(AT126,'【標準様式１】シフト記号表（勤務時間帯）'!$D$6:$Z$47,23,FALSE))</f>
        <v/>
      </c>
      <c r="AU128" s="445" t="str">
        <f>IF(AU126="","",VLOOKUP(AU126,'【標準様式１】シフト記号表（勤務時間帯）'!$D$6:$Z$47,23,FALSE))</f>
        <v/>
      </c>
      <c r="AV128" s="446" t="str">
        <f>IF(AV126="","",VLOOKUP(AV126,'【標準様式１】シフト記号表（勤務時間帯）'!$D$6:$Z$47,23,FALSE))</f>
        <v/>
      </c>
      <c r="AW128" s="444" t="str">
        <f>IF(AW126="","",VLOOKUP(AW126,'【標準様式１】シフト記号表（勤務時間帯）'!$D$6:$Z$47,23,FALSE))</f>
        <v/>
      </c>
      <c r="AX128" s="445" t="str">
        <f>IF(AX126="","",VLOOKUP(AX126,'【標準様式１】シフト記号表（勤務時間帯）'!$D$6:$Z$47,23,FALSE))</f>
        <v/>
      </c>
      <c r="AY128" s="445" t="str">
        <f>IF(AY126="","",VLOOKUP(AY126,'【標準様式１】シフト記号表（勤務時間帯）'!$D$6:$Z$47,23,FALSE))</f>
        <v/>
      </c>
      <c r="AZ128" s="1355">
        <f>IF($BC$3="４週",SUM(U128:AV128),IF($BC$3="暦月",SUM(U128:AY128),""))</f>
        <v>0</v>
      </c>
      <c r="BA128" s="1356"/>
      <c r="BB128" s="1357">
        <f>IF($BC$3="４週",AZ128/4,IF($BC$3="暦月",(AZ128/($BC$8/7)),""))</f>
        <v>0</v>
      </c>
      <c r="BC128" s="1356"/>
      <c r="BD128" s="1349"/>
      <c r="BE128" s="1350"/>
      <c r="BF128" s="1350"/>
      <c r="BG128" s="1350"/>
      <c r="BH128" s="1351"/>
    </row>
    <row r="129" spans="2:60" ht="20.25" customHeight="1" x14ac:dyDescent="0.4">
      <c r="B129" s="447"/>
      <c r="C129" s="1298"/>
      <c r="D129" s="1299"/>
      <c r="E129" s="1300"/>
      <c r="F129" s="448"/>
      <c r="G129" s="449"/>
      <c r="H129" s="1307"/>
      <c r="I129" s="1310"/>
      <c r="J129" s="1311"/>
      <c r="K129" s="1311"/>
      <c r="L129" s="1312"/>
      <c r="M129" s="1319"/>
      <c r="N129" s="1320"/>
      <c r="O129" s="1321"/>
      <c r="P129" s="466" t="s">
        <v>833</v>
      </c>
      <c r="Q129" s="467"/>
      <c r="R129" s="467"/>
      <c r="S129" s="468"/>
      <c r="T129" s="469"/>
      <c r="U129" s="452"/>
      <c r="V129" s="453"/>
      <c r="W129" s="453"/>
      <c r="X129" s="453"/>
      <c r="Y129" s="453"/>
      <c r="Z129" s="453"/>
      <c r="AA129" s="454"/>
      <c r="AB129" s="452"/>
      <c r="AC129" s="453"/>
      <c r="AD129" s="453"/>
      <c r="AE129" s="453"/>
      <c r="AF129" s="453"/>
      <c r="AG129" s="453"/>
      <c r="AH129" s="454"/>
      <c r="AI129" s="452"/>
      <c r="AJ129" s="453"/>
      <c r="AK129" s="453"/>
      <c r="AL129" s="453"/>
      <c r="AM129" s="453"/>
      <c r="AN129" s="453"/>
      <c r="AO129" s="454"/>
      <c r="AP129" s="452"/>
      <c r="AQ129" s="453"/>
      <c r="AR129" s="453"/>
      <c r="AS129" s="453"/>
      <c r="AT129" s="453"/>
      <c r="AU129" s="453"/>
      <c r="AV129" s="454"/>
      <c r="AW129" s="452"/>
      <c r="AX129" s="453"/>
      <c r="AY129" s="453"/>
      <c r="AZ129" s="1328"/>
      <c r="BA129" s="1329"/>
      <c r="BB129" s="1342"/>
      <c r="BC129" s="1329"/>
      <c r="BD129" s="1343"/>
      <c r="BE129" s="1344"/>
      <c r="BF129" s="1344"/>
      <c r="BG129" s="1344"/>
      <c r="BH129" s="1345"/>
    </row>
    <row r="130" spans="2:60" ht="20.25" customHeight="1" x14ac:dyDescent="0.4">
      <c r="B130" s="428">
        <f>B127+1</f>
        <v>37</v>
      </c>
      <c r="C130" s="1301"/>
      <c r="D130" s="1302"/>
      <c r="E130" s="1303"/>
      <c r="F130" s="429">
        <f>C129</f>
        <v>0</v>
      </c>
      <c r="G130" s="430"/>
      <c r="H130" s="1308"/>
      <c r="I130" s="1313"/>
      <c r="J130" s="1314"/>
      <c r="K130" s="1314"/>
      <c r="L130" s="1315"/>
      <c r="M130" s="1322"/>
      <c r="N130" s="1323"/>
      <c r="O130" s="1324"/>
      <c r="P130" s="431" t="s">
        <v>835</v>
      </c>
      <c r="Q130" s="432"/>
      <c r="R130" s="432"/>
      <c r="S130" s="433"/>
      <c r="T130" s="434"/>
      <c r="U130" s="435" t="str">
        <f>IF(U129="","",VLOOKUP(U129,'【標準様式１】シフト記号表（勤務時間帯）'!$D$6:$X$47,21,FALSE))</f>
        <v/>
      </c>
      <c r="V130" s="436" t="str">
        <f>IF(V129="","",VLOOKUP(V129,'【標準様式１】シフト記号表（勤務時間帯）'!$D$6:$X$47,21,FALSE))</f>
        <v/>
      </c>
      <c r="W130" s="436" t="str">
        <f>IF(W129="","",VLOOKUP(W129,'【標準様式１】シフト記号表（勤務時間帯）'!$D$6:$X$47,21,FALSE))</f>
        <v/>
      </c>
      <c r="X130" s="436" t="str">
        <f>IF(X129="","",VLOOKUP(X129,'【標準様式１】シフト記号表（勤務時間帯）'!$D$6:$X$47,21,FALSE))</f>
        <v/>
      </c>
      <c r="Y130" s="436" t="str">
        <f>IF(Y129="","",VLOOKUP(Y129,'【標準様式１】シフト記号表（勤務時間帯）'!$D$6:$X$47,21,FALSE))</f>
        <v/>
      </c>
      <c r="Z130" s="436" t="str">
        <f>IF(Z129="","",VLOOKUP(Z129,'【標準様式１】シフト記号表（勤務時間帯）'!$D$6:$X$47,21,FALSE))</f>
        <v/>
      </c>
      <c r="AA130" s="437" t="str">
        <f>IF(AA129="","",VLOOKUP(AA129,'【標準様式１】シフト記号表（勤務時間帯）'!$D$6:$X$47,21,FALSE))</f>
        <v/>
      </c>
      <c r="AB130" s="435" t="str">
        <f>IF(AB129="","",VLOOKUP(AB129,'【標準様式１】シフト記号表（勤務時間帯）'!$D$6:$X$47,21,FALSE))</f>
        <v/>
      </c>
      <c r="AC130" s="436" t="str">
        <f>IF(AC129="","",VLOOKUP(AC129,'【標準様式１】シフト記号表（勤務時間帯）'!$D$6:$X$47,21,FALSE))</f>
        <v/>
      </c>
      <c r="AD130" s="436" t="str">
        <f>IF(AD129="","",VLOOKUP(AD129,'【標準様式１】シフト記号表（勤務時間帯）'!$D$6:$X$47,21,FALSE))</f>
        <v/>
      </c>
      <c r="AE130" s="436" t="str">
        <f>IF(AE129="","",VLOOKUP(AE129,'【標準様式１】シフト記号表（勤務時間帯）'!$D$6:$X$47,21,FALSE))</f>
        <v/>
      </c>
      <c r="AF130" s="436" t="str">
        <f>IF(AF129="","",VLOOKUP(AF129,'【標準様式１】シフト記号表（勤務時間帯）'!$D$6:$X$47,21,FALSE))</f>
        <v/>
      </c>
      <c r="AG130" s="436" t="str">
        <f>IF(AG129="","",VLOOKUP(AG129,'【標準様式１】シフト記号表（勤務時間帯）'!$D$6:$X$47,21,FALSE))</f>
        <v/>
      </c>
      <c r="AH130" s="437" t="str">
        <f>IF(AH129="","",VLOOKUP(AH129,'【標準様式１】シフト記号表（勤務時間帯）'!$D$6:$X$47,21,FALSE))</f>
        <v/>
      </c>
      <c r="AI130" s="435" t="str">
        <f>IF(AI129="","",VLOOKUP(AI129,'【標準様式１】シフト記号表（勤務時間帯）'!$D$6:$X$47,21,FALSE))</f>
        <v/>
      </c>
      <c r="AJ130" s="436" t="str">
        <f>IF(AJ129="","",VLOOKUP(AJ129,'【標準様式１】シフト記号表（勤務時間帯）'!$D$6:$X$47,21,FALSE))</f>
        <v/>
      </c>
      <c r="AK130" s="436" t="str">
        <f>IF(AK129="","",VLOOKUP(AK129,'【標準様式１】シフト記号表（勤務時間帯）'!$D$6:$X$47,21,FALSE))</f>
        <v/>
      </c>
      <c r="AL130" s="436" t="str">
        <f>IF(AL129="","",VLOOKUP(AL129,'【標準様式１】シフト記号表（勤務時間帯）'!$D$6:$X$47,21,FALSE))</f>
        <v/>
      </c>
      <c r="AM130" s="436" t="str">
        <f>IF(AM129="","",VLOOKUP(AM129,'【標準様式１】シフト記号表（勤務時間帯）'!$D$6:$X$47,21,FALSE))</f>
        <v/>
      </c>
      <c r="AN130" s="436" t="str">
        <f>IF(AN129="","",VLOOKUP(AN129,'【標準様式１】シフト記号表（勤務時間帯）'!$D$6:$X$47,21,FALSE))</f>
        <v/>
      </c>
      <c r="AO130" s="437" t="str">
        <f>IF(AO129="","",VLOOKUP(AO129,'【標準様式１】シフト記号表（勤務時間帯）'!$D$6:$X$47,21,FALSE))</f>
        <v/>
      </c>
      <c r="AP130" s="435" t="str">
        <f>IF(AP129="","",VLOOKUP(AP129,'【標準様式１】シフト記号表（勤務時間帯）'!$D$6:$X$47,21,FALSE))</f>
        <v/>
      </c>
      <c r="AQ130" s="436" t="str">
        <f>IF(AQ129="","",VLOOKUP(AQ129,'【標準様式１】シフト記号表（勤務時間帯）'!$D$6:$X$47,21,FALSE))</f>
        <v/>
      </c>
      <c r="AR130" s="436" t="str">
        <f>IF(AR129="","",VLOOKUP(AR129,'【標準様式１】シフト記号表（勤務時間帯）'!$D$6:$X$47,21,FALSE))</f>
        <v/>
      </c>
      <c r="AS130" s="436" t="str">
        <f>IF(AS129="","",VLOOKUP(AS129,'【標準様式１】シフト記号表（勤務時間帯）'!$D$6:$X$47,21,FALSE))</f>
        <v/>
      </c>
      <c r="AT130" s="436" t="str">
        <f>IF(AT129="","",VLOOKUP(AT129,'【標準様式１】シフト記号表（勤務時間帯）'!$D$6:$X$47,21,FALSE))</f>
        <v/>
      </c>
      <c r="AU130" s="436" t="str">
        <f>IF(AU129="","",VLOOKUP(AU129,'【標準様式１】シフト記号表（勤務時間帯）'!$D$6:$X$47,21,FALSE))</f>
        <v/>
      </c>
      <c r="AV130" s="437" t="str">
        <f>IF(AV129="","",VLOOKUP(AV129,'【標準様式１】シフト記号表（勤務時間帯）'!$D$6:$X$47,21,FALSE))</f>
        <v/>
      </c>
      <c r="AW130" s="435" t="str">
        <f>IF(AW129="","",VLOOKUP(AW129,'【標準様式１】シフト記号表（勤務時間帯）'!$D$6:$X$47,21,FALSE))</f>
        <v/>
      </c>
      <c r="AX130" s="436" t="str">
        <f>IF(AX129="","",VLOOKUP(AX129,'【標準様式１】シフト記号表（勤務時間帯）'!$D$6:$X$47,21,FALSE))</f>
        <v/>
      </c>
      <c r="AY130" s="436" t="str">
        <f>IF(AY129="","",VLOOKUP(AY129,'【標準様式１】シフト記号表（勤務時間帯）'!$D$6:$X$47,21,FALSE))</f>
        <v/>
      </c>
      <c r="AZ130" s="1352">
        <f>IF($BC$3="４週",SUM(U130:AV130),IF($BC$3="暦月",SUM(U130:AY130),""))</f>
        <v>0</v>
      </c>
      <c r="BA130" s="1353"/>
      <c r="BB130" s="1354">
        <f>IF($BC$3="４週",AZ130/4,IF($BC$3="暦月",(AZ130/($BC$8/7)),""))</f>
        <v>0</v>
      </c>
      <c r="BC130" s="1353"/>
      <c r="BD130" s="1346"/>
      <c r="BE130" s="1347"/>
      <c r="BF130" s="1347"/>
      <c r="BG130" s="1347"/>
      <c r="BH130" s="1348"/>
    </row>
    <row r="131" spans="2:60" ht="20.25" customHeight="1" x14ac:dyDescent="0.4">
      <c r="B131" s="438"/>
      <c r="C131" s="1304"/>
      <c r="D131" s="1305"/>
      <c r="E131" s="1306"/>
      <c r="F131" s="439"/>
      <c r="G131" s="440">
        <f>C129</f>
        <v>0</v>
      </c>
      <c r="H131" s="1309"/>
      <c r="I131" s="1316"/>
      <c r="J131" s="1317"/>
      <c r="K131" s="1317"/>
      <c r="L131" s="1318"/>
      <c r="M131" s="1325"/>
      <c r="N131" s="1326"/>
      <c r="O131" s="1327"/>
      <c r="P131" s="276" t="s">
        <v>836</v>
      </c>
      <c r="Q131" s="211"/>
      <c r="R131" s="211"/>
      <c r="S131" s="459"/>
      <c r="T131" s="460"/>
      <c r="U131" s="444" t="str">
        <f>IF(U129="","",VLOOKUP(U129,'【標準様式１】シフト記号表（勤務時間帯）'!$D$6:$Z$47,23,FALSE))</f>
        <v/>
      </c>
      <c r="V131" s="445" t="str">
        <f>IF(V129="","",VLOOKUP(V129,'【標準様式１】シフト記号表（勤務時間帯）'!$D$6:$Z$47,23,FALSE))</f>
        <v/>
      </c>
      <c r="W131" s="445" t="str">
        <f>IF(W129="","",VLOOKUP(W129,'【標準様式１】シフト記号表（勤務時間帯）'!$D$6:$Z$47,23,FALSE))</f>
        <v/>
      </c>
      <c r="X131" s="445" t="str">
        <f>IF(X129="","",VLOOKUP(X129,'【標準様式１】シフト記号表（勤務時間帯）'!$D$6:$Z$47,23,FALSE))</f>
        <v/>
      </c>
      <c r="Y131" s="445" t="str">
        <f>IF(Y129="","",VLOOKUP(Y129,'【標準様式１】シフト記号表（勤務時間帯）'!$D$6:$Z$47,23,FALSE))</f>
        <v/>
      </c>
      <c r="Z131" s="445" t="str">
        <f>IF(Z129="","",VLOOKUP(Z129,'【標準様式１】シフト記号表（勤務時間帯）'!$D$6:$Z$47,23,FALSE))</f>
        <v/>
      </c>
      <c r="AA131" s="446" t="str">
        <f>IF(AA129="","",VLOOKUP(AA129,'【標準様式１】シフト記号表（勤務時間帯）'!$D$6:$Z$47,23,FALSE))</f>
        <v/>
      </c>
      <c r="AB131" s="444" t="str">
        <f>IF(AB129="","",VLOOKUP(AB129,'【標準様式１】シフト記号表（勤務時間帯）'!$D$6:$Z$47,23,FALSE))</f>
        <v/>
      </c>
      <c r="AC131" s="445" t="str">
        <f>IF(AC129="","",VLOOKUP(AC129,'【標準様式１】シフト記号表（勤務時間帯）'!$D$6:$Z$47,23,FALSE))</f>
        <v/>
      </c>
      <c r="AD131" s="445" t="str">
        <f>IF(AD129="","",VLOOKUP(AD129,'【標準様式１】シフト記号表（勤務時間帯）'!$D$6:$Z$47,23,FALSE))</f>
        <v/>
      </c>
      <c r="AE131" s="445" t="str">
        <f>IF(AE129="","",VLOOKUP(AE129,'【標準様式１】シフト記号表（勤務時間帯）'!$D$6:$Z$47,23,FALSE))</f>
        <v/>
      </c>
      <c r="AF131" s="445" t="str">
        <f>IF(AF129="","",VLOOKUP(AF129,'【標準様式１】シフト記号表（勤務時間帯）'!$D$6:$Z$47,23,FALSE))</f>
        <v/>
      </c>
      <c r="AG131" s="445" t="str">
        <f>IF(AG129="","",VLOOKUP(AG129,'【標準様式１】シフト記号表（勤務時間帯）'!$D$6:$Z$47,23,FALSE))</f>
        <v/>
      </c>
      <c r="AH131" s="446" t="str">
        <f>IF(AH129="","",VLOOKUP(AH129,'【標準様式１】シフト記号表（勤務時間帯）'!$D$6:$Z$47,23,FALSE))</f>
        <v/>
      </c>
      <c r="AI131" s="444" t="str">
        <f>IF(AI129="","",VLOOKUP(AI129,'【標準様式１】シフト記号表（勤務時間帯）'!$D$6:$Z$47,23,FALSE))</f>
        <v/>
      </c>
      <c r="AJ131" s="445" t="str">
        <f>IF(AJ129="","",VLOOKUP(AJ129,'【標準様式１】シフト記号表（勤務時間帯）'!$D$6:$Z$47,23,FALSE))</f>
        <v/>
      </c>
      <c r="AK131" s="445" t="str">
        <f>IF(AK129="","",VLOOKUP(AK129,'【標準様式１】シフト記号表（勤務時間帯）'!$D$6:$Z$47,23,FALSE))</f>
        <v/>
      </c>
      <c r="AL131" s="445" t="str">
        <f>IF(AL129="","",VLOOKUP(AL129,'【標準様式１】シフト記号表（勤務時間帯）'!$D$6:$Z$47,23,FALSE))</f>
        <v/>
      </c>
      <c r="AM131" s="445" t="str">
        <f>IF(AM129="","",VLOOKUP(AM129,'【標準様式１】シフト記号表（勤務時間帯）'!$D$6:$Z$47,23,FALSE))</f>
        <v/>
      </c>
      <c r="AN131" s="445" t="str">
        <f>IF(AN129="","",VLOOKUP(AN129,'【標準様式１】シフト記号表（勤務時間帯）'!$D$6:$Z$47,23,FALSE))</f>
        <v/>
      </c>
      <c r="AO131" s="446" t="str">
        <f>IF(AO129="","",VLOOKUP(AO129,'【標準様式１】シフト記号表（勤務時間帯）'!$D$6:$Z$47,23,FALSE))</f>
        <v/>
      </c>
      <c r="AP131" s="444" t="str">
        <f>IF(AP129="","",VLOOKUP(AP129,'【標準様式１】シフト記号表（勤務時間帯）'!$D$6:$Z$47,23,FALSE))</f>
        <v/>
      </c>
      <c r="AQ131" s="445" t="str">
        <f>IF(AQ129="","",VLOOKUP(AQ129,'【標準様式１】シフト記号表（勤務時間帯）'!$D$6:$Z$47,23,FALSE))</f>
        <v/>
      </c>
      <c r="AR131" s="445" t="str">
        <f>IF(AR129="","",VLOOKUP(AR129,'【標準様式１】シフト記号表（勤務時間帯）'!$D$6:$Z$47,23,FALSE))</f>
        <v/>
      </c>
      <c r="AS131" s="445" t="str">
        <f>IF(AS129="","",VLOOKUP(AS129,'【標準様式１】シフト記号表（勤務時間帯）'!$D$6:$Z$47,23,FALSE))</f>
        <v/>
      </c>
      <c r="AT131" s="445" t="str">
        <f>IF(AT129="","",VLOOKUP(AT129,'【標準様式１】シフト記号表（勤務時間帯）'!$D$6:$Z$47,23,FALSE))</f>
        <v/>
      </c>
      <c r="AU131" s="445" t="str">
        <f>IF(AU129="","",VLOOKUP(AU129,'【標準様式１】シフト記号表（勤務時間帯）'!$D$6:$Z$47,23,FALSE))</f>
        <v/>
      </c>
      <c r="AV131" s="446" t="str">
        <f>IF(AV129="","",VLOOKUP(AV129,'【標準様式１】シフト記号表（勤務時間帯）'!$D$6:$Z$47,23,FALSE))</f>
        <v/>
      </c>
      <c r="AW131" s="444" t="str">
        <f>IF(AW129="","",VLOOKUP(AW129,'【標準様式１】シフト記号表（勤務時間帯）'!$D$6:$Z$47,23,FALSE))</f>
        <v/>
      </c>
      <c r="AX131" s="445" t="str">
        <f>IF(AX129="","",VLOOKUP(AX129,'【標準様式１】シフト記号表（勤務時間帯）'!$D$6:$Z$47,23,FALSE))</f>
        <v/>
      </c>
      <c r="AY131" s="445" t="str">
        <f>IF(AY129="","",VLOOKUP(AY129,'【標準様式１】シフト記号表（勤務時間帯）'!$D$6:$Z$47,23,FALSE))</f>
        <v/>
      </c>
      <c r="AZ131" s="1355">
        <f>IF($BC$3="４週",SUM(U131:AV131),IF($BC$3="暦月",SUM(U131:AY131),""))</f>
        <v>0</v>
      </c>
      <c r="BA131" s="1356"/>
      <c r="BB131" s="1357">
        <f>IF($BC$3="４週",AZ131/4,IF($BC$3="暦月",(AZ131/($BC$8/7)),""))</f>
        <v>0</v>
      </c>
      <c r="BC131" s="1356"/>
      <c r="BD131" s="1349"/>
      <c r="BE131" s="1350"/>
      <c r="BF131" s="1350"/>
      <c r="BG131" s="1350"/>
      <c r="BH131" s="1351"/>
    </row>
    <row r="132" spans="2:60" ht="20.25" customHeight="1" x14ac:dyDescent="0.4">
      <c r="B132" s="447"/>
      <c r="C132" s="1298"/>
      <c r="D132" s="1299"/>
      <c r="E132" s="1300"/>
      <c r="F132" s="448"/>
      <c r="G132" s="449"/>
      <c r="H132" s="1307"/>
      <c r="I132" s="1310"/>
      <c r="J132" s="1311"/>
      <c r="K132" s="1311"/>
      <c r="L132" s="1312"/>
      <c r="M132" s="1319"/>
      <c r="N132" s="1320"/>
      <c r="O132" s="1321"/>
      <c r="P132" s="466" t="s">
        <v>833</v>
      </c>
      <c r="Q132" s="467"/>
      <c r="R132" s="467"/>
      <c r="S132" s="468"/>
      <c r="T132" s="469"/>
      <c r="U132" s="452"/>
      <c r="V132" s="453"/>
      <c r="W132" s="453"/>
      <c r="X132" s="453"/>
      <c r="Y132" s="453"/>
      <c r="Z132" s="453"/>
      <c r="AA132" s="454"/>
      <c r="AB132" s="452"/>
      <c r="AC132" s="453"/>
      <c r="AD132" s="453"/>
      <c r="AE132" s="453"/>
      <c r="AF132" s="453"/>
      <c r="AG132" s="453"/>
      <c r="AH132" s="454"/>
      <c r="AI132" s="452"/>
      <c r="AJ132" s="453"/>
      <c r="AK132" s="453"/>
      <c r="AL132" s="453"/>
      <c r="AM132" s="453"/>
      <c r="AN132" s="453"/>
      <c r="AO132" s="454"/>
      <c r="AP132" s="452"/>
      <c r="AQ132" s="453"/>
      <c r="AR132" s="453"/>
      <c r="AS132" s="453"/>
      <c r="AT132" s="453"/>
      <c r="AU132" s="453"/>
      <c r="AV132" s="454"/>
      <c r="AW132" s="452"/>
      <c r="AX132" s="453"/>
      <c r="AY132" s="453"/>
      <c r="AZ132" s="1328"/>
      <c r="BA132" s="1329"/>
      <c r="BB132" s="1342"/>
      <c r="BC132" s="1329"/>
      <c r="BD132" s="1343"/>
      <c r="BE132" s="1344"/>
      <c r="BF132" s="1344"/>
      <c r="BG132" s="1344"/>
      <c r="BH132" s="1345"/>
    </row>
    <row r="133" spans="2:60" ht="20.25" customHeight="1" x14ac:dyDescent="0.4">
      <c r="B133" s="428">
        <f>B130+1</f>
        <v>38</v>
      </c>
      <c r="C133" s="1301"/>
      <c r="D133" s="1302"/>
      <c r="E133" s="1303"/>
      <c r="F133" s="429">
        <f>C132</f>
        <v>0</v>
      </c>
      <c r="G133" s="430"/>
      <c r="H133" s="1308"/>
      <c r="I133" s="1313"/>
      <c r="J133" s="1314"/>
      <c r="K133" s="1314"/>
      <c r="L133" s="1315"/>
      <c r="M133" s="1322"/>
      <c r="N133" s="1323"/>
      <c r="O133" s="1324"/>
      <c r="P133" s="431" t="s">
        <v>835</v>
      </c>
      <c r="Q133" s="432"/>
      <c r="R133" s="432"/>
      <c r="S133" s="433"/>
      <c r="T133" s="434"/>
      <c r="U133" s="435" t="str">
        <f>IF(U132="","",VLOOKUP(U132,'【標準様式１】シフト記号表（勤務時間帯）'!$D$6:$X$47,21,FALSE))</f>
        <v/>
      </c>
      <c r="V133" s="436" t="str">
        <f>IF(V132="","",VLOOKUP(V132,'【標準様式１】シフト記号表（勤務時間帯）'!$D$6:$X$47,21,FALSE))</f>
        <v/>
      </c>
      <c r="W133" s="436" t="str">
        <f>IF(W132="","",VLOOKUP(W132,'【標準様式１】シフト記号表（勤務時間帯）'!$D$6:$X$47,21,FALSE))</f>
        <v/>
      </c>
      <c r="X133" s="436" t="str">
        <f>IF(X132="","",VLOOKUP(X132,'【標準様式１】シフト記号表（勤務時間帯）'!$D$6:$X$47,21,FALSE))</f>
        <v/>
      </c>
      <c r="Y133" s="436" t="str">
        <f>IF(Y132="","",VLOOKUP(Y132,'【標準様式１】シフト記号表（勤務時間帯）'!$D$6:$X$47,21,FALSE))</f>
        <v/>
      </c>
      <c r="Z133" s="436" t="str">
        <f>IF(Z132="","",VLOOKUP(Z132,'【標準様式１】シフト記号表（勤務時間帯）'!$D$6:$X$47,21,FALSE))</f>
        <v/>
      </c>
      <c r="AA133" s="437" t="str">
        <f>IF(AA132="","",VLOOKUP(AA132,'【標準様式１】シフト記号表（勤務時間帯）'!$D$6:$X$47,21,FALSE))</f>
        <v/>
      </c>
      <c r="AB133" s="435" t="str">
        <f>IF(AB132="","",VLOOKUP(AB132,'【標準様式１】シフト記号表（勤務時間帯）'!$D$6:$X$47,21,FALSE))</f>
        <v/>
      </c>
      <c r="AC133" s="436" t="str">
        <f>IF(AC132="","",VLOOKUP(AC132,'【標準様式１】シフト記号表（勤務時間帯）'!$D$6:$X$47,21,FALSE))</f>
        <v/>
      </c>
      <c r="AD133" s="436" t="str">
        <f>IF(AD132="","",VLOOKUP(AD132,'【標準様式１】シフト記号表（勤務時間帯）'!$D$6:$X$47,21,FALSE))</f>
        <v/>
      </c>
      <c r="AE133" s="436" t="str">
        <f>IF(AE132="","",VLOOKUP(AE132,'【標準様式１】シフト記号表（勤務時間帯）'!$D$6:$X$47,21,FALSE))</f>
        <v/>
      </c>
      <c r="AF133" s="436" t="str">
        <f>IF(AF132="","",VLOOKUP(AF132,'【標準様式１】シフト記号表（勤務時間帯）'!$D$6:$X$47,21,FALSE))</f>
        <v/>
      </c>
      <c r="AG133" s="436" t="str">
        <f>IF(AG132="","",VLOOKUP(AG132,'【標準様式１】シフト記号表（勤務時間帯）'!$D$6:$X$47,21,FALSE))</f>
        <v/>
      </c>
      <c r="AH133" s="437" t="str">
        <f>IF(AH132="","",VLOOKUP(AH132,'【標準様式１】シフト記号表（勤務時間帯）'!$D$6:$X$47,21,FALSE))</f>
        <v/>
      </c>
      <c r="AI133" s="435" t="str">
        <f>IF(AI132="","",VLOOKUP(AI132,'【標準様式１】シフト記号表（勤務時間帯）'!$D$6:$X$47,21,FALSE))</f>
        <v/>
      </c>
      <c r="AJ133" s="436" t="str">
        <f>IF(AJ132="","",VLOOKUP(AJ132,'【標準様式１】シフト記号表（勤務時間帯）'!$D$6:$X$47,21,FALSE))</f>
        <v/>
      </c>
      <c r="AK133" s="436" t="str">
        <f>IF(AK132="","",VLOOKUP(AK132,'【標準様式１】シフト記号表（勤務時間帯）'!$D$6:$X$47,21,FALSE))</f>
        <v/>
      </c>
      <c r="AL133" s="436" t="str">
        <f>IF(AL132="","",VLOOKUP(AL132,'【標準様式１】シフト記号表（勤務時間帯）'!$D$6:$X$47,21,FALSE))</f>
        <v/>
      </c>
      <c r="AM133" s="436" t="str">
        <f>IF(AM132="","",VLOOKUP(AM132,'【標準様式１】シフト記号表（勤務時間帯）'!$D$6:$X$47,21,FALSE))</f>
        <v/>
      </c>
      <c r="AN133" s="436" t="str">
        <f>IF(AN132="","",VLOOKUP(AN132,'【標準様式１】シフト記号表（勤務時間帯）'!$D$6:$X$47,21,FALSE))</f>
        <v/>
      </c>
      <c r="AO133" s="437" t="str">
        <f>IF(AO132="","",VLOOKUP(AO132,'【標準様式１】シフト記号表（勤務時間帯）'!$D$6:$X$47,21,FALSE))</f>
        <v/>
      </c>
      <c r="AP133" s="435" t="str">
        <f>IF(AP132="","",VLOOKUP(AP132,'【標準様式１】シフト記号表（勤務時間帯）'!$D$6:$X$47,21,FALSE))</f>
        <v/>
      </c>
      <c r="AQ133" s="436" t="str">
        <f>IF(AQ132="","",VLOOKUP(AQ132,'【標準様式１】シフト記号表（勤務時間帯）'!$D$6:$X$47,21,FALSE))</f>
        <v/>
      </c>
      <c r="AR133" s="436" t="str">
        <f>IF(AR132="","",VLOOKUP(AR132,'【標準様式１】シフト記号表（勤務時間帯）'!$D$6:$X$47,21,FALSE))</f>
        <v/>
      </c>
      <c r="AS133" s="436" t="str">
        <f>IF(AS132="","",VLOOKUP(AS132,'【標準様式１】シフト記号表（勤務時間帯）'!$D$6:$X$47,21,FALSE))</f>
        <v/>
      </c>
      <c r="AT133" s="436" t="str">
        <f>IF(AT132="","",VLOOKUP(AT132,'【標準様式１】シフト記号表（勤務時間帯）'!$D$6:$X$47,21,FALSE))</f>
        <v/>
      </c>
      <c r="AU133" s="436" t="str">
        <f>IF(AU132="","",VLOOKUP(AU132,'【標準様式１】シフト記号表（勤務時間帯）'!$D$6:$X$47,21,FALSE))</f>
        <v/>
      </c>
      <c r="AV133" s="437" t="str">
        <f>IF(AV132="","",VLOOKUP(AV132,'【標準様式１】シフト記号表（勤務時間帯）'!$D$6:$X$47,21,FALSE))</f>
        <v/>
      </c>
      <c r="AW133" s="435" t="str">
        <f>IF(AW132="","",VLOOKUP(AW132,'【標準様式１】シフト記号表（勤務時間帯）'!$D$6:$X$47,21,FALSE))</f>
        <v/>
      </c>
      <c r="AX133" s="436" t="str">
        <f>IF(AX132="","",VLOOKUP(AX132,'【標準様式１】シフト記号表（勤務時間帯）'!$D$6:$X$47,21,FALSE))</f>
        <v/>
      </c>
      <c r="AY133" s="436" t="str">
        <f>IF(AY132="","",VLOOKUP(AY132,'【標準様式１】シフト記号表（勤務時間帯）'!$D$6:$X$47,21,FALSE))</f>
        <v/>
      </c>
      <c r="AZ133" s="1352">
        <f>IF($BC$3="４週",SUM(U133:AV133),IF($BC$3="暦月",SUM(U133:AY133),""))</f>
        <v>0</v>
      </c>
      <c r="BA133" s="1353"/>
      <c r="BB133" s="1354">
        <f>IF($BC$3="４週",AZ133/4,IF($BC$3="暦月",(AZ133/($BC$8/7)),""))</f>
        <v>0</v>
      </c>
      <c r="BC133" s="1353"/>
      <c r="BD133" s="1346"/>
      <c r="BE133" s="1347"/>
      <c r="BF133" s="1347"/>
      <c r="BG133" s="1347"/>
      <c r="BH133" s="1348"/>
    </row>
    <row r="134" spans="2:60" ht="20.25" customHeight="1" x14ac:dyDescent="0.4">
      <c r="B134" s="438"/>
      <c r="C134" s="1304"/>
      <c r="D134" s="1305"/>
      <c r="E134" s="1306"/>
      <c r="F134" s="439"/>
      <c r="G134" s="440">
        <f>C132</f>
        <v>0</v>
      </c>
      <c r="H134" s="1309"/>
      <c r="I134" s="1316"/>
      <c r="J134" s="1317"/>
      <c r="K134" s="1317"/>
      <c r="L134" s="1318"/>
      <c r="M134" s="1325"/>
      <c r="N134" s="1326"/>
      <c r="O134" s="1327"/>
      <c r="P134" s="276" t="s">
        <v>836</v>
      </c>
      <c r="Q134" s="211"/>
      <c r="R134" s="211"/>
      <c r="S134" s="459"/>
      <c r="T134" s="460"/>
      <c r="U134" s="444" t="str">
        <f>IF(U132="","",VLOOKUP(U132,'【標準様式１】シフト記号表（勤務時間帯）'!$D$6:$Z$47,23,FALSE))</f>
        <v/>
      </c>
      <c r="V134" s="445" t="str">
        <f>IF(V132="","",VLOOKUP(V132,'【標準様式１】シフト記号表（勤務時間帯）'!$D$6:$Z$47,23,FALSE))</f>
        <v/>
      </c>
      <c r="W134" s="445" t="str">
        <f>IF(W132="","",VLOOKUP(W132,'【標準様式１】シフト記号表（勤務時間帯）'!$D$6:$Z$47,23,FALSE))</f>
        <v/>
      </c>
      <c r="X134" s="445" t="str">
        <f>IF(X132="","",VLOOKUP(X132,'【標準様式１】シフト記号表（勤務時間帯）'!$D$6:$Z$47,23,FALSE))</f>
        <v/>
      </c>
      <c r="Y134" s="445" t="str">
        <f>IF(Y132="","",VLOOKUP(Y132,'【標準様式１】シフト記号表（勤務時間帯）'!$D$6:$Z$47,23,FALSE))</f>
        <v/>
      </c>
      <c r="Z134" s="445" t="str">
        <f>IF(Z132="","",VLOOKUP(Z132,'【標準様式１】シフト記号表（勤務時間帯）'!$D$6:$Z$47,23,FALSE))</f>
        <v/>
      </c>
      <c r="AA134" s="446" t="str">
        <f>IF(AA132="","",VLOOKUP(AA132,'【標準様式１】シフト記号表（勤務時間帯）'!$D$6:$Z$47,23,FALSE))</f>
        <v/>
      </c>
      <c r="AB134" s="444" t="str">
        <f>IF(AB132="","",VLOOKUP(AB132,'【標準様式１】シフト記号表（勤務時間帯）'!$D$6:$Z$47,23,FALSE))</f>
        <v/>
      </c>
      <c r="AC134" s="445" t="str">
        <f>IF(AC132="","",VLOOKUP(AC132,'【標準様式１】シフト記号表（勤務時間帯）'!$D$6:$Z$47,23,FALSE))</f>
        <v/>
      </c>
      <c r="AD134" s="445" t="str">
        <f>IF(AD132="","",VLOOKUP(AD132,'【標準様式１】シフト記号表（勤務時間帯）'!$D$6:$Z$47,23,FALSE))</f>
        <v/>
      </c>
      <c r="AE134" s="445" t="str">
        <f>IF(AE132="","",VLOOKUP(AE132,'【標準様式１】シフト記号表（勤務時間帯）'!$D$6:$Z$47,23,FALSE))</f>
        <v/>
      </c>
      <c r="AF134" s="445" t="str">
        <f>IF(AF132="","",VLOOKUP(AF132,'【標準様式１】シフト記号表（勤務時間帯）'!$D$6:$Z$47,23,FALSE))</f>
        <v/>
      </c>
      <c r="AG134" s="445" t="str">
        <f>IF(AG132="","",VLOOKUP(AG132,'【標準様式１】シフト記号表（勤務時間帯）'!$D$6:$Z$47,23,FALSE))</f>
        <v/>
      </c>
      <c r="AH134" s="446" t="str">
        <f>IF(AH132="","",VLOOKUP(AH132,'【標準様式１】シフト記号表（勤務時間帯）'!$D$6:$Z$47,23,FALSE))</f>
        <v/>
      </c>
      <c r="AI134" s="444" t="str">
        <f>IF(AI132="","",VLOOKUP(AI132,'【標準様式１】シフト記号表（勤務時間帯）'!$D$6:$Z$47,23,FALSE))</f>
        <v/>
      </c>
      <c r="AJ134" s="445" t="str">
        <f>IF(AJ132="","",VLOOKUP(AJ132,'【標準様式１】シフト記号表（勤務時間帯）'!$D$6:$Z$47,23,FALSE))</f>
        <v/>
      </c>
      <c r="AK134" s="445" t="str">
        <f>IF(AK132="","",VLOOKUP(AK132,'【標準様式１】シフト記号表（勤務時間帯）'!$D$6:$Z$47,23,FALSE))</f>
        <v/>
      </c>
      <c r="AL134" s="445" t="str">
        <f>IF(AL132="","",VLOOKUP(AL132,'【標準様式１】シフト記号表（勤務時間帯）'!$D$6:$Z$47,23,FALSE))</f>
        <v/>
      </c>
      <c r="AM134" s="445" t="str">
        <f>IF(AM132="","",VLOOKUP(AM132,'【標準様式１】シフト記号表（勤務時間帯）'!$D$6:$Z$47,23,FALSE))</f>
        <v/>
      </c>
      <c r="AN134" s="445" t="str">
        <f>IF(AN132="","",VLOOKUP(AN132,'【標準様式１】シフト記号表（勤務時間帯）'!$D$6:$Z$47,23,FALSE))</f>
        <v/>
      </c>
      <c r="AO134" s="446" t="str">
        <f>IF(AO132="","",VLOOKUP(AO132,'【標準様式１】シフト記号表（勤務時間帯）'!$D$6:$Z$47,23,FALSE))</f>
        <v/>
      </c>
      <c r="AP134" s="444" t="str">
        <f>IF(AP132="","",VLOOKUP(AP132,'【標準様式１】シフト記号表（勤務時間帯）'!$D$6:$Z$47,23,FALSE))</f>
        <v/>
      </c>
      <c r="AQ134" s="445" t="str">
        <f>IF(AQ132="","",VLOOKUP(AQ132,'【標準様式１】シフト記号表（勤務時間帯）'!$D$6:$Z$47,23,FALSE))</f>
        <v/>
      </c>
      <c r="AR134" s="445" t="str">
        <f>IF(AR132="","",VLOOKUP(AR132,'【標準様式１】シフト記号表（勤務時間帯）'!$D$6:$Z$47,23,FALSE))</f>
        <v/>
      </c>
      <c r="AS134" s="445" t="str">
        <f>IF(AS132="","",VLOOKUP(AS132,'【標準様式１】シフト記号表（勤務時間帯）'!$D$6:$Z$47,23,FALSE))</f>
        <v/>
      </c>
      <c r="AT134" s="445" t="str">
        <f>IF(AT132="","",VLOOKUP(AT132,'【標準様式１】シフト記号表（勤務時間帯）'!$D$6:$Z$47,23,FALSE))</f>
        <v/>
      </c>
      <c r="AU134" s="445" t="str">
        <f>IF(AU132="","",VLOOKUP(AU132,'【標準様式１】シフト記号表（勤務時間帯）'!$D$6:$Z$47,23,FALSE))</f>
        <v/>
      </c>
      <c r="AV134" s="446" t="str">
        <f>IF(AV132="","",VLOOKUP(AV132,'【標準様式１】シフト記号表（勤務時間帯）'!$D$6:$Z$47,23,FALSE))</f>
        <v/>
      </c>
      <c r="AW134" s="444" t="str">
        <f>IF(AW132="","",VLOOKUP(AW132,'【標準様式１】シフト記号表（勤務時間帯）'!$D$6:$Z$47,23,FALSE))</f>
        <v/>
      </c>
      <c r="AX134" s="445" t="str">
        <f>IF(AX132="","",VLOOKUP(AX132,'【標準様式１】シフト記号表（勤務時間帯）'!$D$6:$Z$47,23,FALSE))</f>
        <v/>
      </c>
      <c r="AY134" s="445" t="str">
        <f>IF(AY132="","",VLOOKUP(AY132,'【標準様式１】シフト記号表（勤務時間帯）'!$D$6:$Z$47,23,FALSE))</f>
        <v/>
      </c>
      <c r="AZ134" s="1355">
        <f>IF($BC$3="４週",SUM(U134:AV134),IF($BC$3="暦月",SUM(U134:AY134),""))</f>
        <v>0</v>
      </c>
      <c r="BA134" s="1356"/>
      <c r="BB134" s="1357">
        <f>IF($BC$3="４週",AZ134/4,IF($BC$3="暦月",(AZ134/($BC$8/7)),""))</f>
        <v>0</v>
      </c>
      <c r="BC134" s="1356"/>
      <c r="BD134" s="1349"/>
      <c r="BE134" s="1350"/>
      <c r="BF134" s="1350"/>
      <c r="BG134" s="1350"/>
      <c r="BH134" s="1351"/>
    </row>
    <row r="135" spans="2:60" ht="20.25" customHeight="1" x14ac:dyDescent="0.4">
      <c r="B135" s="447"/>
      <c r="C135" s="1298"/>
      <c r="D135" s="1299"/>
      <c r="E135" s="1300"/>
      <c r="F135" s="448"/>
      <c r="G135" s="449"/>
      <c r="H135" s="1307"/>
      <c r="I135" s="1310"/>
      <c r="J135" s="1311"/>
      <c r="K135" s="1311"/>
      <c r="L135" s="1312"/>
      <c r="M135" s="1319"/>
      <c r="N135" s="1320"/>
      <c r="O135" s="1321"/>
      <c r="P135" s="466" t="s">
        <v>833</v>
      </c>
      <c r="Q135" s="467"/>
      <c r="R135" s="467"/>
      <c r="S135" s="468"/>
      <c r="T135" s="469"/>
      <c r="U135" s="452"/>
      <c r="V135" s="453"/>
      <c r="W135" s="453"/>
      <c r="X135" s="453"/>
      <c r="Y135" s="453"/>
      <c r="Z135" s="453"/>
      <c r="AA135" s="454"/>
      <c r="AB135" s="452"/>
      <c r="AC135" s="453"/>
      <c r="AD135" s="453"/>
      <c r="AE135" s="453"/>
      <c r="AF135" s="453"/>
      <c r="AG135" s="453"/>
      <c r="AH135" s="454"/>
      <c r="AI135" s="452"/>
      <c r="AJ135" s="453"/>
      <c r="AK135" s="453"/>
      <c r="AL135" s="453"/>
      <c r="AM135" s="453"/>
      <c r="AN135" s="453"/>
      <c r="AO135" s="454"/>
      <c r="AP135" s="452"/>
      <c r="AQ135" s="453"/>
      <c r="AR135" s="453"/>
      <c r="AS135" s="453"/>
      <c r="AT135" s="453"/>
      <c r="AU135" s="453"/>
      <c r="AV135" s="454"/>
      <c r="AW135" s="452"/>
      <c r="AX135" s="453"/>
      <c r="AY135" s="453"/>
      <c r="AZ135" s="1328"/>
      <c r="BA135" s="1329"/>
      <c r="BB135" s="1342"/>
      <c r="BC135" s="1329"/>
      <c r="BD135" s="1343"/>
      <c r="BE135" s="1344"/>
      <c r="BF135" s="1344"/>
      <c r="BG135" s="1344"/>
      <c r="BH135" s="1345"/>
    </row>
    <row r="136" spans="2:60" ht="20.25" customHeight="1" x14ac:dyDescent="0.4">
      <c r="B136" s="428">
        <f>B133+1</f>
        <v>39</v>
      </c>
      <c r="C136" s="1301"/>
      <c r="D136" s="1302"/>
      <c r="E136" s="1303"/>
      <c r="F136" s="429">
        <f>C135</f>
        <v>0</v>
      </c>
      <c r="G136" s="430"/>
      <c r="H136" s="1308"/>
      <c r="I136" s="1313"/>
      <c r="J136" s="1314"/>
      <c r="K136" s="1314"/>
      <c r="L136" s="1315"/>
      <c r="M136" s="1322"/>
      <c r="N136" s="1323"/>
      <c r="O136" s="1324"/>
      <c r="P136" s="431" t="s">
        <v>835</v>
      </c>
      <c r="Q136" s="432"/>
      <c r="R136" s="432"/>
      <c r="S136" s="433"/>
      <c r="T136" s="434"/>
      <c r="U136" s="435" t="str">
        <f>IF(U135="","",VLOOKUP(U135,'【標準様式１】シフト記号表（勤務時間帯）'!$D$6:$X$47,21,FALSE))</f>
        <v/>
      </c>
      <c r="V136" s="436" t="str">
        <f>IF(V135="","",VLOOKUP(V135,'【標準様式１】シフト記号表（勤務時間帯）'!$D$6:$X$47,21,FALSE))</f>
        <v/>
      </c>
      <c r="W136" s="436" t="str">
        <f>IF(W135="","",VLOOKUP(W135,'【標準様式１】シフト記号表（勤務時間帯）'!$D$6:$X$47,21,FALSE))</f>
        <v/>
      </c>
      <c r="X136" s="436" t="str">
        <f>IF(X135="","",VLOOKUP(X135,'【標準様式１】シフト記号表（勤務時間帯）'!$D$6:$X$47,21,FALSE))</f>
        <v/>
      </c>
      <c r="Y136" s="436" t="str">
        <f>IF(Y135="","",VLOOKUP(Y135,'【標準様式１】シフト記号表（勤務時間帯）'!$D$6:$X$47,21,FALSE))</f>
        <v/>
      </c>
      <c r="Z136" s="436" t="str">
        <f>IF(Z135="","",VLOOKUP(Z135,'【標準様式１】シフト記号表（勤務時間帯）'!$D$6:$X$47,21,FALSE))</f>
        <v/>
      </c>
      <c r="AA136" s="437" t="str">
        <f>IF(AA135="","",VLOOKUP(AA135,'【標準様式１】シフト記号表（勤務時間帯）'!$D$6:$X$47,21,FALSE))</f>
        <v/>
      </c>
      <c r="AB136" s="435" t="str">
        <f>IF(AB135="","",VLOOKUP(AB135,'【標準様式１】シフト記号表（勤務時間帯）'!$D$6:$X$47,21,FALSE))</f>
        <v/>
      </c>
      <c r="AC136" s="436" t="str">
        <f>IF(AC135="","",VLOOKUP(AC135,'【標準様式１】シフト記号表（勤務時間帯）'!$D$6:$X$47,21,FALSE))</f>
        <v/>
      </c>
      <c r="AD136" s="436" t="str">
        <f>IF(AD135="","",VLOOKUP(AD135,'【標準様式１】シフト記号表（勤務時間帯）'!$D$6:$X$47,21,FALSE))</f>
        <v/>
      </c>
      <c r="AE136" s="436" t="str">
        <f>IF(AE135="","",VLOOKUP(AE135,'【標準様式１】シフト記号表（勤務時間帯）'!$D$6:$X$47,21,FALSE))</f>
        <v/>
      </c>
      <c r="AF136" s="436" t="str">
        <f>IF(AF135="","",VLOOKUP(AF135,'【標準様式１】シフト記号表（勤務時間帯）'!$D$6:$X$47,21,FALSE))</f>
        <v/>
      </c>
      <c r="AG136" s="436" t="str">
        <f>IF(AG135="","",VLOOKUP(AG135,'【標準様式１】シフト記号表（勤務時間帯）'!$D$6:$X$47,21,FALSE))</f>
        <v/>
      </c>
      <c r="AH136" s="437" t="str">
        <f>IF(AH135="","",VLOOKUP(AH135,'【標準様式１】シフト記号表（勤務時間帯）'!$D$6:$X$47,21,FALSE))</f>
        <v/>
      </c>
      <c r="AI136" s="435" t="str">
        <f>IF(AI135="","",VLOOKUP(AI135,'【標準様式１】シフト記号表（勤務時間帯）'!$D$6:$X$47,21,FALSE))</f>
        <v/>
      </c>
      <c r="AJ136" s="436" t="str">
        <f>IF(AJ135="","",VLOOKUP(AJ135,'【標準様式１】シフト記号表（勤務時間帯）'!$D$6:$X$47,21,FALSE))</f>
        <v/>
      </c>
      <c r="AK136" s="436" t="str">
        <f>IF(AK135="","",VLOOKUP(AK135,'【標準様式１】シフト記号表（勤務時間帯）'!$D$6:$X$47,21,FALSE))</f>
        <v/>
      </c>
      <c r="AL136" s="436" t="str">
        <f>IF(AL135="","",VLOOKUP(AL135,'【標準様式１】シフト記号表（勤務時間帯）'!$D$6:$X$47,21,FALSE))</f>
        <v/>
      </c>
      <c r="AM136" s="436" t="str">
        <f>IF(AM135="","",VLOOKUP(AM135,'【標準様式１】シフト記号表（勤務時間帯）'!$D$6:$X$47,21,FALSE))</f>
        <v/>
      </c>
      <c r="AN136" s="436" t="str">
        <f>IF(AN135="","",VLOOKUP(AN135,'【標準様式１】シフト記号表（勤務時間帯）'!$D$6:$X$47,21,FALSE))</f>
        <v/>
      </c>
      <c r="AO136" s="437" t="str">
        <f>IF(AO135="","",VLOOKUP(AO135,'【標準様式１】シフト記号表（勤務時間帯）'!$D$6:$X$47,21,FALSE))</f>
        <v/>
      </c>
      <c r="AP136" s="435" t="str">
        <f>IF(AP135="","",VLOOKUP(AP135,'【標準様式１】シフト記号表（勤務時間帯）'!$D$6:$X$47,21,FALSE))</f>
        <v/>
      </c>
      <c r="AQ136" s="436" t="str">
        <f>IF(AQ135="","",VLOOKUP(AQ135,'【標準様式１】シフト記号表（勤務時間帯）'!$D$6:$X$47,21,FALSE))</f>
        <v/>
      </c>
      <c r="AR136" s="436" t="str">
        <f>IF(AR135="","",VLOOKUP(AR135,'【標準様式１】シフト記号表（勤務時間帯）'!$D$6:$X$47,21,FALSE))</f>
        <v/>
      </c>
      <c r="AS136" s="436" t="str">
        <f>IF(AS135="","",VLOOKUP(AS135,'【標準様式１】シフト記号表（勤務時間帯）'!$D$6:$X$47,21,FALSE))</f>
        <v/>
      </c>
      <c r="AT136" s="436" t="str">
        <f>IF(AT135="","",VLOOKUP(AT135,'【標準様式１】シフト記号表（勤務時間帯）'!$D$6:$X$47,21,FALSE))</f>
        <v/>
      </c>
      <c r="AU136" s="436" t="str">
        <f>IF(AU135="","",VLOOKUP(AU135,'【標準様式１】シフト記号表（勤務時間帯）'!$D$6:$X$47,21,FALSE))</f>
        <v/>
      </c>
      <c r="AV136" s="437" t="str">
        <f>IF(AV135="","",VLOOKUP(AV135,'【標準様式１】シフト記号表（勤務時間帯）'!$D$6:$X$47,21,FALSE))</f>
        <v/>
      </c>
      <c r="AW136" s="435" t="str">
        <f>IF(AW135="","",VLOOKUP(AW135,'【標準様式１】シフト記号表（勤務時間帯）'!$D$6:$X$47,21,FALSE))</f>
        <v/>
      </c>
      <c r="AX136" s="436" t="str">
        <f>IF(AX135="","",VLOOKUP(AX135,'【標準様式１】シフト記号表（勤務時間帯）'!$D$6:$X$47,21,FALSE))</f>
        <v/>
      </c>
      <c r="AY136" s="436" t="str">
        <f>IF(AY135="","",VLOOKUP(AY135,'【標準様式１】シフト記号表（勤務時間帯）'!$D$6:$X$47,21,FALSE))</f>
        <v/>
      </c>
      <c r="AZ136" s="1352">
        <f>IF($BC$3="４週",SUM(U136:AV136),IF($BC$3="暦月",SUM(U136:AY136),""))</f>
        <v>0</v>
      </c>
      <c r="BA136" s="1353"/>
      <c r="BB136" s="1354">
        <f>IF($BC$3="４週",AZ136/4,IF($BC$3="暦月",(AZ136/($BC$8/7)),""))</f>
        <v>0</v>
      </c>
      <c r="BC136" s="1353"/>
      <c r="BD136" s="1346"/>
      <c r="BE136" s="1347"/>
      <c r="BF136" s="1347"/>
      <c r="BG136" s="1347"/>
      <c r="BH136" s="1348"/>
    </row>
    <row r="137" spans="2:60" ht="20.25" customHeight="1" x14ac:dyDescent="0.4">
      <c r="B137" s="438"/>
      <c r="C137" s="1304"/>
      <c r="D137" s="1305"/>
      <c r="E137" s="1306"/>
      <c r="F137" s="439"/>
      <c r="G137" s="440">
        <f>C135</f>
        <v>0</v>
      </c>
      <c r="H137" s="1309"/>
      <c r="I137" s="1316"/>
      <c r="J137" s="1317"/>
      <c r="K137" s="1317"/>
      <c r="L137" s="1318"/>
      <c r="M137" s="1325"/>
      <c r="N137" s="1326"/>
      <c r="O137" s="1327"/>
      <c r="P137" s="276" t="s">
        <v>836</v>
      </c>
      <c r="Q137" s="211"/>
      <c r="R137" s="211"/>
      <c r="S137" s="459"/>
      <c r="T137" s="460"/>
      <c r="U137" s="444" t="str">
        <f>IF(U135="","",VLOOKUP(U135,'【標準様式１】シフト記号表（勤務時間帯）'!$D$6:$Z$47,23,FALSE))</f>
        <v/>
      </c>
      <c r="V137" s="445" t="str">
        <f>IF(V135="","",VLOOKUP(V135,'【標準様式１】シフト記号表（勤務時間帯）'!$D$6:$Z$47,23,FALSE))</f>
        <v/>
      </c>
      <c r="W137" s="445" t="str">
        <f>IF(W135="","",VLOOKUP(W135,'【標準様式１】シフト記号表（勤務時間帯）'!$D$6:$Z$47,23,FALSE))</f>
        <v/>
      </c>
      <c r="X137" s="445" t="str">
        <f>IF(X135="","",VLOOKUP(X135,'【標準様式１】シフト記号表（勤務時間帯）'!$D$6:$Z$47,23,FALSE))</f>
        <v/>
      </c>
      <c r="Y137" s="445" t="str">
        <f>IF(Y135="","",VLOOKUP(Y135,'【標準様式１】シフト記号表（勤務時間帯）'!$D$6:$Z$47,23,FALSE))</f>
        <v/>
      </c>
      <c r="Z137" s="445" t="str">
        <f>IF(Z135="","",VLOOKUP(Z135,'【標準様式１】シフト記号表（勤務時間帯）'!$D$6:$Z$47,23,FALSE))</f>
        <v/>
      </c>
      <c r="AA137" s="446" t="str">
        <f>IF(AA135="","",VLOOKUP(AA135,'【標準様式１】シフト記号表（勤務時間帯）'!$D$6:$Z$47,23,FALSE))</f>
        <v/>
      </c>
      <c r="AB137" s="444" t="str">
        <f>IF(AB135="","",VLOOKUP(AB135,'【標準様式１】シフト記号表（勤務時間帯）'!$D$6:$Z$47,23,FALSE))</f>
        <v/>
      </c>
      <c r="AC137" s="445" t="str">
        <f>IF(AC135="","",VLOOKUP(AC135,'【標準様式１】シフト記号表（勤務時間帯）'!$D$6:$Z$47,23,FALSE))</f>
        <v/>
      </c>
      <c r="AD137" s="445" t="str">
        <f>IF(AD135="","",VLOOKUP(AD135,'【標準様式１】シフト記号表（勤務時間帯）'!$D$6:$Z$47,23,FALSE))</f>
        <v/>
      </c>
      <c r="AE137" s="445" t="str">
        <f>IF(AE135="","",VLOOKUP(AE135,'【標準様式１】シフト記号表（勤務時間帯）'!$D$6:$Z$47,23,FALSE))</f>
        <v/>
      </c>
      <c r="AF137" s="445" t="str">
        <f>IF(AF135="","",VLOOKUP(AF135,'【標準様式１】シフト記号表（勤務時間帯）'!$D$6:$Z$47,23,FALSE))</f>
        <v/>
      </c>
      <c r="AG137" s="445" t="str">
        <f>IF(AG135="","",VLOOKUP(AG135,'【標準様式１】シフト記号表（勤務時間帯）'!$D$6:$Z$47,23,FALSE))</f>
        <v/>
      </c>
      <c r="AH137" s="446" t="str">
        <f>IF(AH135="","",VLOOKUP(AH135,'【標準様式１】シフト記号表（勤務時間帯）'!$D$6:$Z$47,23,FALSE))</f>
        <v/>
      </c>
      <c r="AI137" s="444" t="str">
        <f>IF(AI135="","",VLOOKUP(AI135,'【標準様式１】シフト記号表（勤務時間帯）'!$D$6:$Z$47,23,FALSE))</f>
        <v/>
      </c>
      <c r="AJ137" s="445" t="str">
        <f>IF(AJ135="","",VLOOKUP(AJ135,'【標準様式１】シフト記号表（勤務時間帯）'!$D$6:$Z$47,23,FALSE))</f>
        <v/>
      </c>
      <c r="AK137" s="445" t="str">
        <f>IF(AK135="","",VLOOKUP(AK135,'【標準様式１】シフト記号表（勤務時間帯）'!$D$6:$Z$47,23,FALSE))</f>
        <v/>
      </c>
      <c r="AL137" s="445" t="str">
        <f>IF(AL135="","",VLOOKUP(AL135,'【標準様式１】シフト記号表（勤務時間帯）'!$D$6:$Z$47,23,FALSE))</f>
        <v/>
      </c>
      <c r="AM137" s="445" t="str">
        <f>IF(AM135="","",VLOOKUP(AM135,'【標準様式１】シフト記号表（勤務時間帯）'!$D$6:$Z$47,23,FALSE))</f>
        <v/>
      </c>
      <c r="AN137" s="445" t="str">
        <f>IF(AN135="","",VLOOKUP(AN135,'【標準様式１】シフト記号表（勤務時間帯）'!$D$6:$Z$47,23,FALSE))</f>
        <v/>
      </c>
      <c r="AO137" s="446" t="str">
        <f>IF(AO135="","",VLOOKUP(AO135,'【標準様式１】シフト記号表（勤務時間帯）'!$D$6:$Z$47,23,FALSE))</f>
        <v/>
      </c>
      <c r="AP137" s="444" t="str">
        <f>IF(AP135="","",VLOOKUP(AP135,'【標準様式１】シフト記号表（勤務時間帯）'!$D$6:$Z$47,23,FALSE))</f>
        <v/>
      </c>
      <c r="AQ137" s="445" t="str">
        <f>IF(AQ135="","",VLOOKUP(AQ135,'【標準様式１】シフト記号表（勤務時間帯）'!$D$6:$Z$47,23,FALSE))</f>
        <v/>
      </c>
      <c r="AR137" s="445" t="str">
        <f>IF(AR135="","",VLOOKUP(AR135,'【標準様式１】シフト記号表（勤務時間帯）'!$D$6:$Z$47,23,FALSE))</f>
        <v/>
      </c>
      <c r="AS137" s="445" t="str">
        <f>IF(AS135="","",VLOOKUP(AS135,'【標準様式１】シフト記号表（勤務時間帯）'!$D$6:$Z$47,23,FALSE))</f>
        <v/>
      </c>
      <c r="AT137" s="445" t="str">
        <f>IF(AT135="","",VLOOKUP(AT135,'【標準様式１】シフト記号表（勤務時間帯）'!$D$6:$Z$47,23,FALSE))</f>
        <v/>
      </c>
      <c r="AU137" s="445" t="str">
        <f>IF(AU135="","",VLOOKUP(AU135,'【標準様式１】シフト記号表（勤務時間帯）'!$D$6:$Z$47,23,FALSE))</f>
        <v/>
      </c>
      <c r="AV137" s="446" t="str">
        <f>IF(AV135="","",VLOOKUP(AV135,'【標準様式１】シフト記号表（勤務時間帯）'!$D$6:$Z$47,23,FALSE))</f>
        <v/>
      </c>
      <c r="AW137" s="444" t="str">
        <f>IF(AW135="","",VLOOKUP(AW135,'【標準様式１】シフト記号表（勤務時間帯）'!$D$6:$Z$47,23,FALSE))</f>
        <v/>
      </c>
      <c r="AX137" s="445" t="str">
        <f>IF(AX135="","",VLOOKUP(AX135,'【標準様式１】シフト記号表（勤務時間帯）'!$D$6:$Z$47,23,FALSE))</f>
        <v/>
      </c>
      <c r="AY137" s="445" t="str">
        <f>IF(AY135="","",VLOOKUP(AY135,'【標準様式１】シフト記号表（勤務時間帯）'!$D$6:$Z$47,23,FALSE))</f>
        <v/>
      </c>
      <c r="AZ137" s="1355">
        <f>IF($BC$3="４週",SUM(U137:AV137),IF($BC$3="暦月",SUM(U137:AY137),""))</f>
        <v>0</v>
      </c>
      <c r="BA137" s="1356"/>
      <c r="BB137" s="1357">
        <f>IF($BC$3="４週",AZ137/4,IF($BC$3="暦月",(AZ137/($BC$8/7)),""))</f>
        <v>0</v>
      </c>
      <c r="BC137" s="1356"/>
      <c r="BD137" s="1349"/>
      <c r="BE137" s="1350"/>
      <c r="BF137" s="1350"/>
      <c r="BG137" s="1350"/>
      <c r="BH137" s="1351"/>
    </row>
    <row r="138" spans="2:60" ht="20.25" customHeight="1" x14ac:dyDescent="0.4">
      <c r="B138" s="447"/>
      <c r="C138" s="1298"/>
      <c r="D138" s="1299"/>
      <c r="E138" s="1300"/>
      <c r="F138" s="448"/>
      <c r="G138" s="449"/>
      <c r="H138" s="1307"/>
      <c r="I138" s="1310"/>
      <c r="J138" s="1311"/>
      <c r="K138" s="1311"/>
      <c r="L138" s="1312"/>
      <c r="M138" s="1319"/>
      <c r="N138" s="1320"/>
      <c r="O138" s="1321"/>
      <c r="P138" s="466" t="s">
        <v>833</v>
      </c>
      <c r="Q138" s="467"/>
      <c r="R138" s="467"/>
      <c r="S138" s="468"/>
      <c r="T138" s="469"/>
      <c r="U138" s="452"/>
      <c r="V138" s="453"/>
      <c r="W138" s="453"/>
      <c r="X138" s="453"/>
      <c r="Y138" s="453"/>
      <c r="Z138" s="453"/>
      <c r="AA138" s="454"/>
      <c r="AB138" s="452"/>
      <c r="AC138" s="453"/>
      <c r="AD138" s="453"/>
      <c r="AE138" s="453"/>
      <c r="AF138" s="453"/>
      <c r="AG138" s="453"/>
      <c r="AH138" s="454"/>
      <c r="AI138" s="452"/>
      <c r="AJ138" s="453"/>
      <c r="AK138" s="453"/>
      <c r="AL138" s="453"/>
      <c r="AM138" s="453"/>
      <c r="AN138" s="453"/>
      <c r="AO138" s="454"/>
      <c r="AP138" s="452"/>
      <c r="AQ138" s="453"/>
      <c r="AR138" s="453"/>
      <c r="AS138" s="453"/>
      <c r="AT138" s="453"/>
      <c r="AU138" s="453"/>
      <c r="AV138" s="454"/>
      <c r="AW138" s="452"/>
      <c r="AX138" s="453"/>
      <c r="AY138" s="453"/>
      <c r="AZ138" s="1328"/>
      <c r="BA138" s="1329"/>
      <c r="BB138" s="1342"/>
      <c r="BC138" s="1329"/>
      <c r="BD138" s="1343"/>
      <c r="BE138" s="1344"/>
      <c r="BF138" s="1344"/>
      <c r="BG138" s="1344"/>
      <c r="BH138" s="1345"/>
    </row>
    <row r="139" spans="2:60" ht="20.25" customHeight="1" x14ac:dyDescent="0.4">
      <c r="B139" s="428">
        <f>B136+1</f>
        <v>40</v>
      </c>
      <c r="C139" s="1301"/>
      <c r="D139" s="1302"/>
      <c r="E139" s="1303"/>
      <c r="F139" s="429">
        <f>C138</f>
        <v>0</v>
      </c>
      <c r="G139" s="430"/>
      <c r="H139" s="1308"/>
      <c r="I139" s="1313"/>
      <c r="J139" s="1314"/>
      <c r="K139" s="1314"/>
      <c r="L139" s="1315"/>
      <c r="M139" s="1322"/>
      <c r="N139" s="1323"/>
      <c r="O139" s="1324"/>
      <c r="P139" s="431" t="s">
        <v>835</v>
      </c>
      <c r="Q139" s="432"/>
      <c r="R139" s="432"/>
      <c r="S139" s="433"/>
      <c r="T139" s="434"/>
      <c r="U139" s="435" t="str">
        <f>IF(U138="","",VLOOKUP(U138,'【標準様式１】シフト記号表（勤務時間帯）'!$D$6:$X$47,21,FALSE))</f>
        <v/>
      </c>
      <c r="V139" s="436" t="str">
        <f>IF(V138="","",VLOOKUP(V138,'【標準様式１】シフト記号表（勤務時間帯）'!$D$6:$X$47,21,FALSE))</f>
        <v/>
      </c>
      <c r="W139" s="436" t="str">
        <f>IF(W138="","",VLOOKUP(W138,'【標準様式１】シフト記号表（勤務時間帯）'!$D$6:$X$47,21,FALSE))</f>
        <v/>
      </c>
      <c r="X139" s="436" t="str">
        <f>IF(X138="","",VLOOKUP(X138,'【標準様式１】シフト記号表（勤務時間帯）'!$D$6:$X$47,21,FALSE))</f>
        <v/>
      </c>
      <c r="Y139" s="436" t="str">
        <f>IF(Y138="","",VLOOKUP(Y138,'【標準様式１】シフト記号表（勤務時間帯）'!$D$6:$X$47,21,FALSE))</f>
        <v/>
      </c>
      <c r="Z139" s="436" t="str">
        <f>IF(Z138="","",VLOOKUP(Z138,'【標準様式１】シフト記号表（勤務時間帯）'!$D$6:$X$47,21,FALSE))</f>
        <v/>
      </c>
      <c r="AA139" s="437" t="str">
        <f>IF(AA138="","",VLOOKUP(AA138,'【標準様式１】シフト記号表（勤務時間帯）'!$D$6:$X$47,21,FALSE))</f>
        <v/>
      </c>
      <c r="AB139" s="435" t="str">
        <f>IF(AB138="","",VLOOKUP(AB138,'【標準様式１】シフト記号表（勤務時間帯）'!$D$6:$X$47,21,FALSE))</f>
        <v/>
      </c>
      <c r="AC139" s="436" t="str">
        <f>IF(AC138="","",VLOOKUP(AC138,'【標準様式１】シフト記号表（勤務時間帯）'!$D$6:$X$47,21,FALSE))</f>
        <v/>
      </c>
      <c r="AD139" s="436" t="str">
        <f>IF(AD138="","",VLOOKUP(AD138,'【標準様式１】シフト記号表（勤務時間帯）'!$D$6:$X$47,21,FALSE))</f>
        <v/>
      </c>
      <c r="AE139" s="436" t="str">
        <f>IF(AE138="","",VLOOKUP(AE138,'【標準様式１】シフト記号表（勤務時間帯）'!$D$6:$X$47,21,FALSE))</f>
        <v/>
      </c>
      <c r="AF139" s="436" t="str">
        <f>IF(AF138="","",VLOOKUP(AF138,'【標準様式１】シフト記号表（勤務時間帯）'!$D$6:$X$47,21,FALSE))</f>
        <v/>
      </c>
      <c r="AG139" s="436" t="str">
        <f>IF(AG138="","",VLOOKUP(AG138,'【標準様式１】シフト記号表（勤務時間帯）'!$D$6:$X$47,21,FALSE))</f>
        <v/>
      </c>
      <c r="AH139" s="437" t="str">
        <f>IF(AH138="","",VLOOKUP(AH138,'【標準様式１】シフト記号表（勤務時間帯）'!$D$6:$X$47,21,FALSE))</f>
        <v/>
      </c>
      <c r="AI139" s="435" t="str">
        <f>IF(AI138="","",VLOOKUP(AI138,'【標準様式１】シフト記号表（勤務時間帯）'!$D$6:$X$47,21,FALSE))</f>
        <v/>
      </c>
      <c r="AJ139" s="436" t="str">
        <f>IF(AJ138="","",VLOOKUP(AJ138,'【標準様式１】シフト記号表（勤務時間帯）'!$D$6:$X$47,21,FALSE))</f>
        <v/>
      </c>
      <c r="AK139" s="436" t="str">
        <f>IF(AK138="","",VLOOKUP(AK138,'【標準様式１】シフト記号表（勤務時間帯）'!$D$6:$X$47,21,FALSE))</f>
        <v/>
      </c>
      <c r="AL139" s="436" t="str">
        <f>IF(AL138="","",VLOOKUP(AL138,'【標準様式１】シフト記号表（勤務時間帯）'!$D$6:$X$47,21,FALSE))</f>
        <v/>
      </c>
      <c r="AM139" s="436" t="str">
        <f>IF(AM138="","",VLOOKUP(AM138,'【標準様式１】シフト記号表（勤務時間帯）'!$D$6:$X$47,21,FALSE))</f>
        <v/>
      </c>
      <c r="AN139" s="436" t="str">
        <f>IF(AN138="","",VLOOKUP(AN138,'【標準様式１】シフト記号表（勤務時間帯）'!$D$6:$X$47,21,FALSE))</f>
        <v/>
      </c>
      <c r="AO139" s="437" t="str">
        <f>IF(AO138="","",VLOOKUP(AO138,'【標準様式１】シフト記号表（勤務時間帯）'!$D$6:$X$47,21,FALSE))</f>
        <v/>
      </c>
      <c r="AP139" s="435" t="str">
        <f>IF(AP138="","",VLOOKUP(AP138,'【標準様式１】シフト記号表（勤務時間帯）'!$D$6:$X$47,21,FALSE))</f>
        <v/>
      </c>
      <c r="AQ139" s="436" t="str">
        <f>IF(AQ138="","",VLOOKUP(AQ138,'【標準様式１】シフト記号表（勤務時間帯）'!$D$6:$X$47,21,FALSE))</f>
        <v/>
      </c>
      <c r="AR139" s="436" t="str">
        <f>IF(AR138="","",VLOOKUP(AR138,'【標準様式１】シフト記号表（勤務時間帯）'!$D$6:$X$47,21,FALSE))</f>
        <v/>
      </c>
      <c r="AS139" s="436" t="str">
        <f>IF(AS138="","",VLOOKUP(AS138,'【標準様式１】シフト記号表（勤務時間帯）'!$D$6:$X$47,21,FALSE))</f>
        <v/>
      </c>
      <c r="AT139" s="436" t="str">
        <f>IF(AT138="","",VLOOKUP(AT138,'【標準様式１】シフト記号表（勤務時間帯）'!$D$6:$X$47,21,FALSE))</f>
        <v/>
      </c>
      <c r="AU139" s="436" t="str">
        <f>IF(AU138="","",VLOOKUP(AU138,'【標準様式１】シフト記号表（勤務時間帯）'!$D$6:$X$47,21,FALSE))</f>
        <v/>
      </c>
      <c r="AV139" s="437" t="str">
        <f>IF(AV138="","",VLOOKUP(AV138,'【標準様式１】シフト記号表（勤務時間帯）'!$D$6:$X$47,21,FALSE))</f>
        <v/>
      </c>
      <c r="AW139" s="435" t="str">
        <f>IF(AW138="","",VLOOKUP(AW138,'【標準様式１】シフト記号表（勤務時間帯）'!$D$6:$X$47,21,FALSE))</f>
        <v/>
      </c>
      <c r="AX139" s="436" t="str">
        <f>IF(AX138="","",VLOOKUP(AX138,'【標準様式１】シフト記号表（勤務時間帯）'!$D$6:$X$47,21,FALSE))</f>
        <v/>
      </c>
      <c r="AY139" s="436" t="str">
        <f>IF(AY138="","",VLOOKUP(AY138,'【標準様式１】シフト記号表（勤務時間帯）'!$D$6:$X$47,21,FALSE))</f>
        <v/>
      </c>
      <c r="AZ139" s="1352">
        <f>IF($BC$3="４週",SUM(U139:AV139),IF($BC$3="暦月",SUM(U139:AY139),""))</f>
        <v>0</v>
      </c>
      <c r="BA139" s="1353"/>
      <c r="BB139" s="1354">
        <f>IF($BC$3="４週",AZ139/4,IF($BC$3="暦月",(AZ139/($BC$8/7)),""))</f>
        <v>0</v>
      </c>
      <c r="BC139" s="1353"/>
      <c r="BD139" s="1346"/>
      <c r="BE139" s="1347"/>
      <c r="BF139" s="1347"/>
      <c r="BG139" s="1347"/>
      <c r="BH139" s="1348"/>
    </row>
    <row r="140" spans="2:60" ht="20.25" customHeight="1" x14ac:dyDescent="0.4">
      <c r="B140" s="438"/>
      <c r="C140" s="1304"/>
      <c r="D140" s="1305"/>
      <c r="E140" s="1306"/>
      <c r="F140" s="439"/>
      <c r="G140" s="440">
        <f>C138</f>
        <v>0</v>
      </c>
      <c r="H140" s="1309"/>
      <c r="I140" s="1316"/>
      <c r="J140" s="1317"/>
      <c r="K140" s="1317"/>
      <c r="L140" s="1318"/>
      <c r="M140" s="1325"/>
      <c r="N140" s="1326"/>
      <c r="O140" s="1327"/>
      <c r="P140" s="276" t="s">
        <v>836</v>
      </c>
      <c r="Q140" s="211"/>
      <c r="R140" s="211"/>
      <c r="S140" s="459"/>
      <c r="T140" s="460"/>
      <c r="U140" s="444" t="str">
        <f>IF(U138="","",VLOOKUP(U138,'【標準様式１】シフト記号表（勤務時間帯）'!$D$6:$Z$47,23,FALSE))</f>
        <v/>
      </c>
      <c r="V140" s="445" t="str">
        <f>IF(V138="","",VLOOKUP(V138,'【標準様式１】シフト記号表（勤務時間帯）'!$D$6:$Z$47,23,FALSE))</f>
        <v/>
      </c>
      <c r="W140" s="445" t="str">
        <f>IF(W138="","",VLOOKUP(W138,'【標準様式１】シフト記号表（勤務時間帯）'!$D$6:$Z$47,23,FALSE))</f>
        <v/>
      </c>
      <c r="X140" s="445" t="str">
        <f>IF(X138="","",VLOOKUP(X138,'【標準様式１】シフト記号表（勤務時間帯）'!$D$6:$Z$47,23,FALSE))</f>
        <v/>
      </c>
      <c r="Y140" s="445" t="str">
        <f>IF(Y138="","",VLOOKUP(Y138,'【標準様式１】シフト記号表（勤務時間帯）'!$D$6:$Z$47,23,FALSE))</f>
        <v/>
      </c>
      <c r="Z140" s="445" t="str">
        <f>IF(Z138="","",VLOOKUP(Z138,'【標準様式１】シフト記号表（勤務時間帯）'!$D$6:$Z$47,23,FALSE))</f>
        <v/>
      </c>
      <c r="AA140" s="446" t="str">
        <f>IF(AA138="","",VLOOKUP(AA138,'【標準様式１】シフト記号表（勤務時間帯）'!$D$6:$Z$47,23,FALSE))</f>
        <v/>
      </c>
      <c r="AB140" s="444" t="str">
        <f>IF(AB138="","",VLOOKUP(AB138,'【標準様式１】シフト記号表（勤務時間帯）'!$D$6:$Z$47,23,FALSE))</f>
        <v/>
      </c>
      <c r="AC140" s="445" t="str">
        <f>IF(AC138="","",VLOOKUP(AC138,'【標準様式１】シフト記号表（勤務時間帯）'!$D$6:$Z$47,23,FALSE))</f>
        <v/>
      </c>
      <c r="AD140" s="445" t="str">
        <f>IF(AD138="","",VLOOKUP(AD138,'【標準様式１】シフト記号表（勤務時間帯）'!$D$6:$Z$47,23,FALSE))</f>
        <v/>
      </c>
      <c r="AE140" s="445" t="str">
        <f>IF(AE138="","",VLOOKUP(AE138,'【標準様式１】シフト記号表（勤務時間帯）'!$D$6:$Z$47,23,FALSE))</f>
        <v/>
      </c>
      <c r="AF140" s="445" t="str">
        <f>IF(AF138="","",VLOOKUP(AF138,'【標準様式１】シフト記号表（勤務時間帯）'!$D$6:$Z$47,23,FALSE))</f>
        <v/>
      </c>
      <c r="AG140" s="445" t="str">
        <f>IF(AG138="","",VLOOKUP(AG138,'【標準様式１】シフト記号表（勤務時間帯）'!$D$6:$Z$47,23,FALSE))</f>
        <v/>
      </c>
      <c r="AH140" s="446" t="str">
        <f>IF(AH138="","",VLOOKUP(AH138,'【標準様式１】シフト記号表（勤務時間帯）'!$D$6:$Z$47,23,FALSE))</f>
        <v/>
      </c>
      <c r="AI140" s="444" t="str">
        <f>IF(AI138="","",VLOOKUP(AI138,'【標準様式１】シフト記号表（勤務時間帯）'!$D$6:$Z$47,23,FALSE))</f>
        <v/>
      </c>
      <c r="AJ140" s="445" t="str">
        <f>IF(AJ138="","",VLOOKUP(AJ138,'【標準様式１】シフト記号表（勤務時間帯）'!$D$6:$Z$47,23,FALSE))</f>
        <v/>
      </c>
      <c r="AK140" s="445" t="str">
        <f>IF(AK138="","",VLOOKUP(AK138,'【標準様式１】シフト記号表（勤務時間帯）'!$D$6:$Z$47,23,FALSE))</f>
        <v/>
      </c>
      <c r="AL140" s="445" t="str">
        <f>IF(AL138="","",VLOOKUP(AL138,'【標準様式１】シフト記号表（勤務時間帯）'!$D$6:$Z$47,23,FALSE))</f>
        <v/>
      </c>
      <c r="AM140" s="445" t="str">
        <f>IF(AM138="","",VLOOKUP(AM138,'【標準様式１】シフト記号表（勤務時間帯）'!$D$6:$Z$47,23,FALSE))</f>
        <v/>
      </c>
      <c r="AN140" s="445" t="str">
        <f>IF(AN138="","",VLOOKUP(AN138,'【標準様式１】シフト記号表（勤務時間帯）'!$D$6:$Z$47,23,FALSE))</f>
        <v/>
      </c>
      <c r="AO140" s="446" t="str">
        <f>IF(AO138="","",VLOOKUP(AO138,'【標準様式１】シフト記号表（勤務時間帯）'!$D$6:$Z$47,23,FALSE))</f>
        <v/>
      </c>
      <c r="AP140" s="444" t="str">
        <f>IF(AP138="","",VLOOKUP(AP138,'【標準様式１】シフト記号表（勤務時間帯）'!$D$6:$Z$47,23,FALSE))</f>
        <v/>
      </c>
      <c r="AQ140" s="445" t="str">
        <f>IF(AQ138="","",VLOOKUP(AQ138,'【標準様式１】シフト記号表（勤務時間帯）'!$D$6:$Z$47,23,FALSE))</f>
        <v/>
      </c>
      <c r="AR140" s="445" t="str">
        <f>IF(AR138="","",VLOOKUP(AR138,'【標準様式１】シフト記号表（勤務時間帯）'!$D$6:$Z$47,23,FALSE))</f>
        <v/>
      </c>
      <c r="AS140" s="445" t="str">
        <f>IF(AS138="","",VLOOKUP(AS138,'【標準様式１】シフト記号表（勤務時間帯）'!$D$6:$Z$47,23,FALSE))</f>
        <v/>
      </c>
      <c r="AT140" s="445" t="str">
        <f>IF(AT138="","",VLOOKUP(AT138,'【標準様式１】シフト記号表（勤務時間帯）'!$D$6:$Z$47,23,FALSE))</f>
        <v/>
      </c>
      <c r="AU140" s="445" t="str">
        <f>IF(AU138="","",VLOOKUP(AU138,'【標準様式１】シフト記号表（勤務時間帯）'!$D$6:$Z$47,23,FALSE))</f>
        <v/>
      </c>
      <c r="AV140" s="446" t="str">
        <f>IF(AV138="","",VLOOKUP(AV138,'【標準様式１】シフト記号表（勤務時間帯）'!$D$6:$Z$47,23,FALSE))</f>
        <v/>
      </c>
      <c r="AW140" s="444" t="str">
        <f>IF(AW138="","",VLOOKUP(AW138,'【標準様式１】シフト記号表（勤務時間帯）'!$D$6:$Z$47,23,FALSE))</f>
        <v/>
      </c>
      <c r="AX140" s="445" t="str">
        <f>IF(AX138="","",VLOOKUP(AX138,'【標準様式１】シフト記号表（勤務時間帯）'!$D$6:$Z$47,23,FALSE))</f>
        <v/>
      </c>
      <c r="AY140" s="445" t="str">
        <f>IF(AY138="","",VLOOKUP(AY138,'【標準様式１】シフト記号表（勤務時間帯）'!$D$6:$Z$47,23,FALSE))</f>
        <v/>
      </c>
      <c r="AZ140" s="1355">
        <f>IF($BC$3="４週",SUM(U140:AV140),IF($BC$3="暦月",SUM(U140:AY140),""))</f>
        <v>0</v>
      </c>
      <c r="BA140" s="1356"/>
      <c r="BB140" s="1357">
        <f>IF($BC$3="４週",AZ140/4,IF($BC$3="暦月",(AZ140/($BC$8/7)),""))</f>
        <v>0</v>
      </c>
      <c r="BC140" s="1356"/>
      <c r="BD140" s="1349"/>
      <c r="BE140" s="1350"/>
      <c r="BF140" s="1350"/>
      <c r="BG140" s="1350"/>
      <c r="BH140" s="1351"/>
    </row>
    <row r="141" spans="2:60" ht="20.25" customHeight="1" x14ac:dyDescent="0.4">
      <c r="B141" s="447"/>
      <c r="C141" s="1298"/>
      <c r="D141" s="1299"/>
      <c r="E141" s="1300"/>
      <c r="F141" s="448"/>
      <c r="G141" s="449"/>
      <c r="H141" s="1307"/>
      <c r="I141" s="1310"/>
      <c r="J141" s="1311"/>
      <c r="K141" s="1311"/>
      <c r="L141" s="1312"/>
      <c r="M141" s="1319"/>
      <c r="N141" s="1320"/>
      <c r="O141" s="1321"/>
      <c r="P141" s="466" t="s">
        <v>833</v>
      </c>
      <c r="Q141" s="467"/>
      <c r="R141" s="467"/>
      <c r="S141" s="468"/>
      <c r="T141" s="469"/>
      <c r="U141" s="452"/>
      <c r="V141" s="453"/>
      <c r="W141" s="453"/>
      <c r="X141" s="453"/>
      <c r="Y141" s="453"/>
      <c r="Z141" s="453"/>
      <c r="AA141" s="454"/>
      <c r="AB141" s="452"/>
      <c r="AC141" s="453"/>
      <c r="AD141" s="453"/>
      <c r="AE141" s="453"/>
      <c r="AF141" s="453"/>
      <c r="AG141" s="453"/>
      <c r="AH141" s="454"/>
      <c r="AI141" s="452"/>
      <c r="AJ141" s="453"/>
      <c r="AK141" s="453"/>
      <c r="AL141" s="453"/>
      <c r="AM141" s="453"/>
      <c r="AN141" s="453"/>
      <c r="AO141" s="454"/>
      <c r="AP141" s="452"/>
      <c r="AQ141" s="453"/>
      <c r="AR141" s="453"/>
      <c r="AS141" s="453"/>
      <c r="AT141" s="453"/>
      <c r="AU141" s="453"/>
      <c r="AV141" s="454"/>
      <c r="AW141" s="452"/>
      <c r="AX141" s="453"/>
      <c r="AY141" s="453"/>
      <c r="AZ141" s="1328"/>
      <c r="BA141" s="1329"/>
      <c r="BB141" s="1342"/>
      <c r="BC141" s="1329"/>
      <c r="BD141" s="1343"/>
      <c r="BE141" s="1344"/>
      <c r="BF141" s="1344"/>
      <c r="BG141" s="1344"/>
      <c r="BH141" s="1345"/>
    </row>
    <row r="142" spans="2:60" ht="20.25" customHeight="1" x14ac:dyDescent="0.4">
      <c r="B142" s="428">
        <f>B139+1</f>
        <v>41</v>
      </c>
      <c r="C142" s="1301"/>
      <c r="D142" s="1302"/>
      <c r="E142" s="1303"/>
      <c r="F142" s="429">
        <f>C141</f>
        <v>0</v>
      </c>
      <c r="G142" s="430"/>
      <c r="H142" s="1308"/>
      <c r="I142" s="1313"/>
      <c r="J142" s="1314"/>
      <c r="K142" s="1314"/>
      <c r="L142" s="1315"/>
      <c r="M142" s="1322"/>
      <c r="N142" s="1323"/>
      <c r="O142" s="1324"/>
      <c r="P142" s="431" t="s">
        <v>835</v>
      </c>
      <c r="Q142" s="432"/>
      <c r="R142" s="432"/>
      <c r="S142" s="433"/>
      <c r="T142" s="434"/>
      <c r="U142" s="435" t="str">
        <f>IF(U141="","",VLOOKUP(U141,'【標準様式１】シフト記号表（勤務時間帯）'!$D$6:$X$47,21,FALSE))</f>
        <v/>
      </c>
      <c r="V142" s="436" t="str">
        <f>IF(V141="","",VLOOKUP(V141,'【標準様式１】シフト記号表（勤務時間帯）'!$D$6:$X$47,21,FALSE))</f>
        <v/>
      </c>
      <c r="W142" s="436" t="str">
        <f>IF(W141="","",VLOOKUP(W141,'【標準様式１】シフト記号表（勤務時間帯）'!$D$6:$X$47,21,FALSE))</f>
        <v/>
      </c>
      <c r="X142" s="436" t="str">
        <f>IF(X141="","",VLOOKUP(X141,'【標準様式１】シフト記号表（勤務時間帯）'!$D$6:$X$47,21,FALSE))</f>
        <v/>
      </c>
      <c r="Y142" s="436" t="str">
        <f>IF(Y141="","",VLOOKUP(Y141,'【標準様式１】シフト記号表（勤務時間帯）'!$D$6:$X$47,21,FALSE))</f>
        <v/>
      </c>
      <c r="Z142" s="436" t="str">
        <f>IF(Z141="","",VLOOKUP(Z141,'【標準様式１】シフト記号表（勤務時間帯）'!$D$6:$X$47,21,FALSE))</f>
        <v/>
      </c>
      <c r="AA142" s="437" t="str">
        <f>IF(AA141="","",VLOOKUP(AA141,'【標準様式１】シフト記号表（勤務時間帯）'!$D$6:$X$47,21,FALSE))</f>
        <v/>
      </c>
      <c r="AB142" s="435" t="str">
        <f>IF(AB141="","",VLOOKUP(AB141,'【標準様式１】シフト記号表（勤務時間帯）'!$D$6:$X$47,21,FALSE))</f>
        <v/>
      </c>
      <c r="AC142" s="436" t="str">
        <f>IF(AC141="","",VLOOKUP(AC141,'【標準様式１】シフト記号表（勤務時間帯）'!$D$6:$X$47,21,FALSE))</f>
        <v/>
      </c>
      <c r="AD142" s="436" t="str">
        <f>IF(AD141="","",VLOOKUP(AD141,'【標準様式１】シフト記号表（勤務時間帯）'!$D$6:$X$47,21,FALSE))</f>
        <v/>
      </c>
      <c r="AE142" s="436" t="str">
        <f>IF(AE141="","",VLOOKUP(AE141,'【標準様式１】シフト記号表（勤務時間帯）'!$D$6:$X$47,21,FALSE))</f>
        <v/>
      </c>
      <c r="AF142" s="436" t="str">
        <f>IF(AF141="","",VLOOKUP(AF141,'【標準様式１】シフト記号表（勤務時間帯）'!$D$6:$X$47,21,FALSE))</f>
        <v/>
      </c>
      <c r="AG142" s="436" t="str">
        <f>IF(AG141="","",VLOOKUP(AG141,'【標準様式１】シフト記号表（勤務時間帯）'!$D$6:$X$47,21,FALSE))</f>
        <v/>
      </c>
      <c r="AH142" s="437" t="str">
        <f>IF(AH141="","",VLOOKUP(AH141,'【標準様式１】シフト記号表（勤務時間帯）'!$D$6:$X$47,21,FALSE))</f>
        <v/>
      </c>
      <c r="AI142" s="435" t="str">
        <f>IF(AI141="","",VLOOKUP(AI141,'【標準様式１】シフト記号表（勤務時間帯）'!$D$6:$X$47,21,FALSE))</f>
        <v/>
      </c>
      <c r="AJ142" s="436" t="str">
        <f>IF(AJ141="","",VLOOKUP(AJ141,'【標準様式１】シフト記号表（勤務時間帯）'!$D$6:$X$47,21,FALSE))</f>
        <v/>
      </c>
      <c r="AK142" s="436" t="str">
        <f>IF(AK141="","",VLOOKUP(AK141,'【標準様式１】シフト記号表（勤務時間帯）'!$D$6:$X$47,21,FALSE))</f>
        <v/>
      </c>
      <c r="AL142" s="436" t="str">
        <f>IF(AL141="","",VLOOKUP(AL141,'【標準様式１】シフト記号表（勤務時間帯）'!$D$6:$X$47,21,FALSE))</f>
        <v/>
      </c>
      <c r="AM142" s="436" t="str">
        <f>IF(AM141="","",VLOOKUP(AM141,'【標準様式１】シフト記号表（勤務時間帯）'!$D$6:$X$47,21,FALSE))</f>
        <v/>
      </c>
      <c r="AN142" s="436" t="str">
        <f>IF(AN141="","",VLOOKUP(AN141,'【標準様式１】シフト記号表（勤務時間帯）'!$D$6:$X$47,21,FALSE))</f>
        <v/>
      </c>
      <c r="AO142" s="437" t="str">
        <f>IF(AO141="","",VLOOKUP(AO141,'【標準様式１】シフト記号表（勤務時間帯）'!$D$6:$X$47,21,FALSE))</f>
        <v/>
      </c>
      <c r="AP142" s="435" t="str">
        <f>IF(AP141="","",VLOOKUP(AP141,'【標準様式１】シフト記号表（勤務時間帯）'!$D$6:$X$47,21,FALSE))</f>
        <v/>
      </c>
      <c r="AQ142" s="436" t="str">
        <f>IF(AQ141="","",VLOOKUP(AQ141,'【標準様式１】シフト記号表（勤務時間帯）'!$D$6:$X$47,21,FALSE))</f>
        <v/>
      </c>
      <c r="AR142" s="436" t="str">
        <f>IF(AR141="","",VLOOKUP(AR141,'【標準様式１】シフト記号表（勤務時間帯）'!$D$6:$X$47,21,FALSE))</f>
        <v/>
      </c>
      <c r="AS142" s="436" t="str">
        <f>IF(AS141="","",VLOOKUP(AS141,'【標準様式１】シフト記号表（勤務時間帯）'!$D$6:$X$47,21,FALSE))</f>
        <v/>
      </c>
      <c r="AT142" s="436" t="str">
        <f>IF(AT141="","",VLOOKUP(AT141,'【標準様式１】シフト記号表（勤務時間帯）'!$D$6:$X$47,21,FALSE))</f>
        <v/>
      </c>
      <c r="AU142" s="436" t="str">
        <f>IF(AU141="","",VLOOKUP(AU141,'【標準様式１】シフト記号表（勤務時間帯）'!$D$6:$X$47,21,FALSE))</f>
        <v/>
      </c>
      <c r="AV142" s="437" t="str">
        <f>IF(AV141="","",VLOOKUP(AV141,'【標準様式１】シフト記号表（勤務時間帯）'!$D$6:$X$47,21,FALSE))</f>
        <v/>
      </c>
      <c r="AW142" s="435" t="str">
        <f>IF(AW141="","",VLOOKUP(AW141,'【標準様式１】シフト記号表（勤務時間帯）'!$D$6:$X$47,21,FALSE))</f>
        <v/>
      </c>
      <c r="AX142" s="436" t="str">
        <f>IF(AX141="","",VLOOKUP(AX141,'【標準様式１】シフト記号表（勤務時間帯）'!$D$6:$X$47,21,FALSE))</f>
        <v/>
      </c>
      <c r="AY142" s="436" t="str">
        <f>IF(AY141="","",VLOOKUP(AY141,'【標準様式１】シフト記号表（勤務時間帯）'!$D$6:$X$47,21,FALSE))</f>
        <v/>
      </c>
      <c r="AZ142" s="1352">
        <f>IF($BC$3="４週",SUM(U142:AV142),IF($BC$3="暦月",SUM(U142:AY142),""))</f>
        <v>0</v>
      </c>
      <c r="BA142" s="1353"/>
      <c r="BB142" s="1354">
        <f>IF($BC$3="４週",AZ142/4,IF($BC$3="暦月",(AZ142/($BC$8/7)),""))</f>
        <v>0</v>
      </c>
      <c r="BC142" s="1353"/>
      <c r="BD142" s="1346"/>
      <c r="BE142" s="1347"/>
      <c r="BF142" s="1347"/>
      <c r="BG142" s="1347"/>
      <c r="BH142" s="1348"/>
    </row>
    <row r="143" spans="2:60" ht="20.25" customHeight="1" x14ac:dyDescent="0.4">
      <c r="B143" s="438"/>
      <c r="C143" s="1304"/>
      <c r="D143" s="1305"/>
      <c r="E143" s="1306"/>
      <c r="F143" s="439"/>
      <c r="G143" s="440">
        <f>C141</f>
        <v>0</v>
      </c>
      <c r="H143" s="1309"/>
      <c r="I143" s="1316"/>
      <c r="J143" s="1317"/>
      <c r="K143" s="1317"/>
      <c r="L143" s="1318"/>
      <c r="M143" s="1325"/>
      <c r="N143" s="1326"/>
      <c r="O143" s="1327"/>
      <c r="P143" s="276" t="s">
        <v>836</v>
      </c>
      <c r="Q143" s="211"/>
      <c r="R143" s="211"/>
      <c r="S143" s="459"/>
      <c r="T143" s="460"/>
      <c r="U143" s="444" t="str">
        <f>IF(U141="","",VLOOKUP(U141,'【標準様式１】シフト記号表（勤務時間帯）'!$D$6:$Z$47,23,FALSE))</f>
        <v/>
      </c>
      <c r="V143" s="445" t="str">
        <f>IF(V141="","",VLOOKUP(V141,'【標準様式１】シフト記号表（勤務時間帯）'!$D$6:$Z$47,23,FALSE))</f>
        <v/>
      </c>
      <c r="W143" s="445" t="str">
        <f>IF(W141="","",VLOOKUP(W141,'【標準様式１】シフト記号表（勤務時間帯）'!$D$6:$Z$47,23,FALSE))</f>
        <v/>
      </c>
      <c r="X143" s="445" t="str">
        <f>IF(X141="","",VLOOKUP(X141,'【標準様式１】シフト記号表（勤務時間帯）'!$D$6:$Z$47,23,FALSE))</f>
        <v/>
      </c>
      <c r="Y143" s="445" t="str">
        <f>IF(Y141="","",VLOOKUP(Y141,'【標準様式１】シフト記号表（勤務時間帯）'!$D$6:$Z$47,23,FALSE))</f>
        <v/>
      </c>
      <c r="Z143" s="445" t="str">
        <f>IF(Z141="","",VLOOKUP(Z141,'【標準様式１】シフト記号表（勤務時間帯）'!$D$6:$Z$47,23,FALSE))</f>
        <v/>
      </c>
      <c r="AA143" s="446" t="str">
        <f>IF(AA141="","",VLOOKUP(AA141,'【標準様式１】シフト記号表（勤務時間帯）'!$D$6:$Z$47,23,FALSE))</f>
        <v/>
      </c>
      <c r="AB143" s="444" t="str">
        <f>IF(AB141="","",VLOOKUP(AB141,'【標準様式１】シフト記号表（勤務時間帯）'!$D$6:$Z$47,23,FALSE))</f>
        <v/>
      </c>
      <c r="AC143" s="445" t="str">
        <f>IF(AC141="","",VLOOKUP(AC141,'【標準様式１】シフト記号表（勤務時間帯）'!$D$6:$Z$47,23,FALSE))</f>
        <v/>
      </c>
      <c r="AD143" s="445" t="str">
        <f>IF(AD141="","",VLOOKUP(AD141,'【標準様式１】シフト記号表（勤務時間帯）'!$D$6:$Z$47,23,FALSE))</f>
        <v/>
      </c>
      <c r="AE143" s="445" t="str">
        <f>IF(AE141="","",VLOOKUP(AE141,'【標準様式１】シフト記号表（勤務時間帯）'!$D$6:$Z$47,23,FALSE))</f>
        <v/>
      </c>
      <c r="AF143" s="445" t="str">
        <f>IF(AF141="","",VLOOKUP(AF141,'【標準様式１】シフト記号表（勤務時間帯）'!$D$6:$Z$47,23,FALSE))</f>
        <v/>
      </c>
      <c r="AG143" s="445" t="str">
        <f>IF(AG141="","",VLOOKUP(AG141,'【標準様式１】シフト記号表（勤務時間帯）'!$D$6:$Z$47,23,FALSE))</f>
        <v/>
      </c>
      <c r="AH143" s="446" t="str">
        <f>IF(AH141="","",VLOOKUP(AH141,'【標準様式１】シフト記号表（勤務時間帯）'!$D$6:$Z$47,23,FALSE))</f>
        <v/>
      </c>
      <c r="AI143" s="444" t="str">
        <f>IF(AI141="","",VLOOKUP(AI141,'【標準様式１】シフト記号表（勤務時間帯）'!$D$6:$Z$47,23,FALSE))</f>
        <v/>
      </c>
      <c r="AJ143" s="445" t="str">
        <f>IF(AJ141="","",VLOOKUP(AJ141,'【標準様式１】シフト記号表（勤務時間帯）'!$D$6:$Z$47,23,FALSE))</f>
        <v/>
      </c>
      <c r="AK143" s="445" t="str">
        <f>IF(AK141="","",VLOOKUP(AK141,'【標準様式１】シフト記号表（勤務時間帯）'!$D$6:$Z$47,23,FALSE))</f>
        <v/>
      </c>
      <c r="AL143" s="445" t="str">
        <f>IF(AL141="","",VLOOKUP(AL141,'【標準様式１】シフト記号表（勤務時間帯）'!$D$6:$Z$47,23,FALSE))</f>
        <v/>
      </c>
      <c r="AM143" s="445" t="str">
        <f>IF(AM141="","",VLOOKUP(AM141,'【標準様式１】シフト記号表（勤務時間帯）'!$D$6:$Z$47,23,FALSE))</f>
        <v/>
      </c>
      <c r="AN143" s="445" t="str">
        <f>IF(AN141="","",VLOOKUP(AN141,'【標準様式１】シフト記号表（勤務時間帯）'!$D$6:$Z$47,23,FALSE))</f>
        <v/>
      </c>
      <c r="AO143" s="446" t="str">
        <f>IF(AO141="","",VLOOKUP(AO141,'【標準様式１】シフト記号表（勤務時間帯）'!$D$6:$Z$47,23,FALSE))</f>
        <v/>
      </c>
      <c r="AP143" s="444" t="str">
        <f>IF(AP141="","",VLOOKUP(AP141,'【標準様式１】シフト記号表（勤務時間帯）'!$D$6:$Z$47,23,FALSE))</f>
        <v/>
      </c>
      <c r="AQ143" s="445" t="str">
        <f>IF(AQ141="","",VLOOKUP(AQ141,'【標準様式１】シフト記号表（勤務時間帯）'!$D$6:$Z$47,23,FALSE))</f>
        <v/>
      </c>
      <c r="AR143" s="445" t="str">
        <f>IF(AR141="","",VLOOKUP(AR141,'【標準様式１】シフト記号表（勤務時間帯）'!$D$6:$Z$47,23,FALSE))</f>
        <v/>
      </c>
      <c r="AS143" s="445" t="str">
        <f>IF(AS141="","",VLOOKUP(AS141,'【標準様式１】シフト記号表（勤務時間帯）'!$D$6:$Z$47,23,FALSE))</f>
        <v/>
      </c>
      <c r="AT143" s="445" t="str">
        <f>IF(AT141="","",VLOOKUP(AT141,'【標準様式１】シフト記号表（勤務時間帯）'!$D$6:$Z$47,23,FALSE))</f>
        <v/>
      </c>
      <c r="AU143" s="445" t="str">
        <f>IF(AU141="","",VLOOKUP(AU141,'【標準様式１】シフト記号表（勤務時間帯）'!$D$6:$Z$47,23,FALSE))</f>
        <v/>
      </c>
      <c r="AV143" s="446" t="str">
        <f>IF(AV141="","",VLOOKUP(AV141,'【標準様式１】シフト記号表（勤務時間帯）'!$D$6:$Z$47,23,FALSE))</f>
        <v/>
      </c>
      <c r="AW143" s="444" t="str">
        <f>IF(AW141="","",VLOOKUP(AW141,'【標準様式１】シフト記号表（勤務時間帯）'!$D$6:$Z$47,23,FALSE))</f>
        <v/>
      </c>
      <c r="AX143" s="445" t="str">
        <f>IF(AX141="","",VLOOKUP(AX141,'【標準様式１】シフト記号表（勤務時間帯）'!$D$6:$Z$47,23,FALSE))</f>
        <v/>
      </c>
      <c r="AY143" s="445" t="str">
        <f>IF(AY141="","",VLOOKUP(AY141,'【標準様式１】シフト記号表（勤務時間帯）'!$D$6:$Z$47,23,FALSE))</f>
        <v/>
      </c>
      <c r="AZ143" s="1355">
        <f>IF($BC$3="４週",SUM(U143:AV143),IF($BC$3="暦月",SUM(U143:AY143),""))</f>
        <v>0</v>
      </c>
      <c r="BA143" s="1356"/>
      <c r="BB143" s="1357">
        <f>IF($BC$3="４週",AZ143/4,IF($BC$3="暦月",(AZ143/($BC$8/7)),""))</f>
        <v>0</v>
      </c>
      <c r="BC143" s="1356"/>
      <c r="BD143" s="1349"/>
      <c r="BE143" s="1350"/>
      <c r="BF143" s="1350"/>
      <c r="BG143" s="1350"/>
      <c r="BH143" s="1351"/>
    </row>
    <row r="144" spans="2:60" ht="20.25" customHeight="1" x14ac:dyDescent="0.4">
      <c r="B144" s="447"/>
      <c r="C144" s="1298"/>
      <c r="D144" s="1299"/>
      <c r="E144" s="1300"/>
      <c r="F144" s="448"/>
      <c r="G144" s="449"/>
      <c r="H144" s="1307"/>
      <c r="I144" s="1310"/>
      <c r="J144" s="1311"/>
      <c r="K144" s="1311"/>
      <c r="L144" s="1312"/>
      <c r="M144" s="1319"/>
      <c r="N144" s="1320"/>
      <c r="O144" s="1321"/>
      <c r="P144" s="466" t="s">
        <v>833</v>
      </c>
      <c r="Q144" s="467"/>
      <c r="R144" s="467"/>
      <c r="S144" s="468"/>
      <c r="T144" s="469"/>
      <c r="U144" s="452"/>
      <c r="V144" s="453"/>
      <c r="W144" s="453"/>
      <c r="X144" s="453"/>
      <c r="Y144" s="453"/>
      <c r="Z144" s="453"/>
      <c r="AA144" s="454"/>
      <c r="AB144" s="452"/>
      <c r="AC144" s="453"/>
      <c r="AD144" s="453"/>
      <c r="AE144" s="453"/>
      <c r="AF144" s="453"/>
      <c r="AG144" s="453"/>
      <c r="AH144" s="454"/>
      <c r="AI144" s="452"/>
      <c r="AJ144" s="453"/>
      <c r="AK144" s="453"/>
      <c r="AL144" s="453"/>
      <c r="AM144" s="453"/>
      <c r="AN144" s="453"/>
      <c r="AO144" s="454"/>
      <c r="AP144" s="452"/>
      <c r="AQ144" s="453"/>
      <c r="AR144" s="453"/>
      <c r="AS144" s="453"/>
      <c r="AT144" s="453"/>
      <c r="AU144" s="453"/>
      <c r="AV144" s="454"/>
      <c r="AW144" s="452"/>
      <c r="AX144" s="453"/>
      <c r="AY144" s="453"/>
      <c r="AZ144" s="1328"/>
      <c r="BA144" s="1329"/>
      <c r="BB144" s="1342"/>
      <c r="BC144" s="1329"/>
      <c r="BD144" s="1343"/>
      <c r="BE144" s="1344"/>
      <c r="BF144" s="1344"/>
      <c r="BG144" s="1344"/>
      <c r="BH144" s="1345"/>
    </row>
    <row r="145" spans="2:60" ht="20.25" customHeight="1" x14ac:dyDescent="0.4">
      <c r="B145" s="428">
        <f>B142+1</f>
        <v>42</v>
      </c>
      <c r="C145" s="1301"/>
      <c r="D145" s="1302"/>
      <c r="E145" s="1303"/>
      <c r="F145" s="429">
        <f>C144</f>
        <v>0</v>
      </c>
      <c r="G145" s="430"/>
      <c r="H145" s="1308"/>
      <c r="I145" s="1313"/>
      <c r="J145" s="1314"/>
      <c r="K145" s="1314"/>
      <c r="L145" s="1315"/>
      <c r="M145" s="1322"/>
      <c r="N145" s="1323"/>
      <c r="O145" s="1324"/>
      <c r="P145" s="431" t="s">
        <v>835</v>
      </c>
      <c r="Q145" s="432"/>
      <c r="R145" s="432"/>
      <c r="S145" s="433"/>
      <c r="T145" s="434"/>
      <c r="U145" s="435" t="str">
        <f>IF(U144="","",VLOOKUP(U144,'【標準様式１】シフト記号表（勤務時間帯）'!$D$6:$X$47,21,FALSE))</f>
        <v/>
      </c>
      <c r="V145" s="436" t="str">
        <f>IF(V144="","",VLOOKUP(V144,'【標準様式１】シフト記号表（勤務時間帯）'!$D$6:$X$47,21,FALSE))</f>
        <v/>
      </c>
      <c r="W145" s="436" t="str">
        <f>IF(W144="","",VLOOKUP(W144,'【標準様式１】シフト記号表（勤務時間帯）'!$D$6:$X$47,21,FALSE))</f>
        <v/>
      </c>
      <c r="X145" s="436" t="str">
        <f>IF(X144="","",VLOOKUP(X144,'【標準様式１】シフト記号表（勤務時間帯）'!$D$6:$X$47,21,FALSE))</f>
        <v/>
      </c>
      <c r="Y145" s="436" t="str">
        <f>IF(Y144="","",VLOOKUP(Y144,'【標準様式１】シフト記号表（勤務時間帯）'!$D$6:$X$47,21,FALSE))</f>
        <v/>
      </c>
      <c r="Z145" s="436" t="str">
        <f>IF(Z144="","",VLOOKUP(Z144,'【標準様式１】シフト記号表（勤務時間帯）'!$D$6:$X$47,21,FALSE))</f>
        <v/>
      </c>
      <c r="AA145" s="437" t="str">
        <f>IF(AA144="","",VLOOKUP(AA144,'【標準様式１】シフト記号表（勤務時間帯）'!$D$6:$X$47,21,FALSE))</f>
        <v/>
      </c>
      <c r="AB145" s="435" t="str">
        <f>IF(AB144="","",VLOOKUP(AB144,'【標準様式１】シフト記号表（勤務時間帯）'!$D$6:$X$47,21,FALSE))</f>
        <v/>
      </c>
      <c r="AC145" s="436" t="str">
        <f>IF(AC144="","",VLOOKUP(AC144,'【標準様式１】シフト記号表（勤務時間帯）'!$D$6:$X$47,21,FALSE))</f>
        <v/>
      </c>
      <c r="AD145" s="436" t="str">
        <f>IF(AD144="","",VLOOKUP(AD144,'【標準様式１】シフト記号表（勤務時間帯）'!$D$6:$X$47,21,FALSE))</f>
        <v/>
      </c>
      <c r="AE145" s="436" t="str">
        <f>IF(AE144="","",VLOOKUP(AE144,'【標準様式１】シフト記号表（勤務時間帯）'!$D$6:$X$47,21,FALSE))</f>
        <v/>
      </c>
      <c r="AF145" s="436" t="str">
        <f>IF(AF144="","",VLOOKUP(AF144,'【標準様式１】シフト記号表（勤務時間帯）'!$D$6:$X$47,21,FALSE))</f>
        <v/>
      </c>
      <c r="AG145" s="436" t="str">
        <f>IF(AG144="","",VLOOKUP(AG144,'【標準様式１】シフト記号表（勤務時間帯）'!$D$6:$X$47,21,FALSE))</f>
        <v/>
      </c>
      <c r="AH145" s="437" t="str">
        <f>IF(AH144="","",VLOOKUP(AH144,'【標準様式１】シフト記号表（勤務時間帯）'!$D$6:$X$47,21,FALSE))</f>
        <v/>
      </c>
      <c r="AI145" s="435" t="str">
        <f>IF(AI144="","",VLOOKUP(AI144,'【標準様式１】シフト記号表（勤務時間帯）'!$D$6:$X$47,21,FALSE))</f>
        <v/>
      </c>
      <c r="AJ145" s="436" t="str">
        <f>IF(AJ144="","",VLOOKUP(AJ144,'【標準様式１】シフト記号表（勤務時間帯）'!$D$6:$X$47,21,FALSE))</f>
        <v/>
      </c>
      <c r="AK145" s="436" t="str">
        <f>IF(AK144="","",VLOOKUP(AK144,'【標準様式１】シフト記号表（勤務時間帯）'!$D$6:$X$47,21,FALSE))</f>
        <v/>
      </c>
      <c r="AL145" s="436" t="str">
        <f>IF(AL144="","",VLOOKUP(AL144,'【標準様式１】シフト記号表（勤務時間帯）'!$D$6:$X$47,21,FALSE))</f>
        <v/>
      </c>
      <c r="AM145" s="436" t="str">
        <f>IF(AM144="","",VLOOKUP(AM144,'【標準様式１】シフト記号表（勤務時間帯）'!$D$6:$X$47,21,FALSE))</f>
        <v/>
      </c>
      <c r="AN145" s="436" t="str">
        <f>IF(AN144="","",VLOOKUP(AN144,'【標準様式１】シフト記号表（勤務時間帯）'!$D$6:$X$47,21,FALSE))</f>
        <v/>
      </c>
      <c r="AO145" s="437" t="str">
        <f>IF(AO144="","",VLOOKUP(AO144,'【標準様式１】シフト記号表（勤務時間帯）'!$D$6:$X$47,21,FALSE))</f>
        <v/>
      </c>
      <c r="AP145" s="435" t="str">
        <f>IF(AP144="","",VLOOKUP(AP144,'【標準様式１】シフト記号表（勤務時間帯）'!$D$6:$X$47,21,FALSE))</f>
        <v/>
      </c>
      <c r="AQ145" s="436" t="str">
        <f>IF(AQ144="","",VLOOKUP(AQ144,'【標準様式１】シフト記号表（勤務時間帯）'!$D$6:$X$47,21,FALSE))</f>
        <v/>
      </c>
      <c r="AR145" s="436" t="str">
        <f>IF(AR144="","",VLOOKUP(AR144,'【標準様式１】シフト記号表（勤務時間帯）'!$D$6:$X$47,21,FALSE))</f>
        <v/>
      </c>
      <c r="AS145" s="436" t="str">
        <f>IF(AS144="","",VLOOKUP(AS144,'【標準様式１】シフト記号表（勤務時間帯）'!$D$6:$X$47,21,FALSE))</f>
        <v/>
      </c>
      <c r="AT145" s="436" t="str">
        <f>IF(AT144="","",VLOOKUP(AT144,'【標準様式１】シフト記号表（勤務時間帯）'!$D$6:$X$47,21,FALSE))</f>
        <v/>
      </c>
      <c r="AU145" s="436" t="str">
        <f>IF(AU144="","",VLOOKUP(AU144,'【標準様式１】シフト記号表（勤務時間帯）'!$D$6:$X$47,21,FALSE))</f>
        <v/>
      </c>
      <c r="AV145" s="437" t="str">
        <f>IF(AV144="","",VLOOKUP(AV144,'【標準様式１】シフト記号表（勤務時間帯）'!$D$6:$X$47,21,FALSE))</f>
        <v/>
      </c>
      <c r="AW145" s="435" t="str">
        <f>IF(AW144="","",VLOOKUP(AW144,'【標準様式１】シフト記号表（勤務時間帯）'!$D$6:$X$47,21,FALSE))</f>
        <v/>
      </c>
      <c r="AX145" s="436" t="str">
        <f>IF(AX144="","",VLOOKUP(AX144,'【標準様式１】シフト記号表（勤務時間帯）'!$D$6:$X$47,21,FALSE))</f>
        <v/>
      </c>
      <c r="AY145" s="436" t="str">
        <f>IF(AY144="","",VLOOKUP(AY144,'【標準様式１】シフト記号表（勤務時間帯）'!$D$6:$X$47,21,FALSE))</f>
        <v/>
      </c>
      <c r="AZ145" s="1352">
        <f>IF($BC$3="４週",SUM(U145:AV145),IF($BC$3="暦月",SUM(U145:AY145),""))</f>
        <v>0</v>
      </c>
      <c r="BA145" s="1353"/>
      <c r="BB145" s="1354">
        <f>IF($BC$3="４週",AZ145/4,IF($BC$3="暦月",(AZ145/($BC$8/7)),""))</f>
        <v>0</v>
      </c>
      <c r="BC145" s="1353"/>
      <c r="BD145" s="1346"/>
      <c r="BE145" s="1347"/>
      <c r="BF145" s="1347"/>
      <c r="BG145" s="1347"/>
      <c r="BH145" s="1348"/>
    </row>
    <row r="146" spans="2:60" ht="20.25" customHeight="1" x14ac:dyDescent="0.4">
      <c r="B146" s="438"/>
      <c r="C146" s="1304"/>
      <c r="D146" s="1305"/>
      <c r="E146" s="1306"/>
      <c r="F146" s="439"/>
      <c r="G146" s="440">
        <f>C144</f>
        <v>0</v>
      </c>
      <c r="H146" s="1309"/>
      <c r="I146" s="1316"/>
      <c r="J146" s="1317"/>
      <c r="K146" s="1317"/>
      <c r="L146" s="1318"/>
      <c r="M146" s="1325"/>
      <c r="N146" s="1326"/>
      <c r="O146" s="1327"/>
      <c r="P146" s="276" t="s">
        <v>836</v>
      </c>
      <c r="Q146" s="211"/>
      <c r="R146" s="211"/>
      <c r="S146" s="459"/>
      <c r="T146" s="460"/>
      <c r="U146" s="444" t="str">
        <f>IF(U144="","",VLOOKUP(U144,'【標準様式１】シフト記号表（勤務時間帯）'!$D$6:$Z$47,23,FALSE))</f>
        <v/>
      </c>
      <c r="V146" s="445" t="str">
        <f>IF(V144="","",VLOOKUP(V144,'【標準様式１】シフト記号表（勤務時間帯）'!$D$6:$Z$47,23,FALSE))</f>
        <v/>
      </c>
      <c r="W146" s="445" t="str">
        <f>IF(W144="","",VLOOKUP(W144,'【標準様式１】シフト記号表（勤務時間帯）'!$D$6:$Z$47,23,FALSE))</f>
        <v/>
      </c>
      <c r="X146" s="445" t="str">
        <f>IF(X144="","",VLOOKUP(X144,'【標準様式１】シフト記号表（勤務時間帯）'!$D$6:$Z$47,23,FALSE))</f>
        <v/>
      </c>
      <c r="Y146" s="445" t="str">
        <f>IF(Y144="","",VLOOKUP(Y144,'【標準様式１】シフト記号表（勤務時間帯）'!$D$6:$Z$47,23,FALSE))</f>
        <v/>
      </c>
      <c r="Z146" s="445" t="str">
        <f>IF(Z144="","",VLOOKUP(Z144,'【標準様式１】シフト記号表（勤務時間帯）'!$D$6:$Z$47,23,FALSE))</f>
        <v/>
      </c>
      <c r="AA146" s="446" t="str">
        <f>IF(AA144="","",VLOOKUP(AA144,'【標準様式１】シフト記号表（勤務時間帯）'!$D$6:$Z$47,23,FALSE))</f>
        <v/>
      </c>
      <c r="AB146" s="444" t="str">
        <f>IF(AB144="","",VLOOKUP(AB144,'【標準様式１】シフト記号表（勤務時間帯）'!$D$6:$Z$47,23,FALSE))</f>
        <v/>
      </c>
      <c r="AC146" s="445" t="str">
        <f>IF(AC144="","",VLOOKUP(AC144,'【標準様式１】シフト記号表（勤務時間帯）'!$D$6:$Z$47,23,FALSE))</f>
        <v/>
      </c>
      <c r="AD146" s="445" t="str">
        <f>IF(AD144="","",VLOOKUP(AD144,'【標準様式１】シフト記号表（勤務時間帯）'!$D$6:$Z$47,23,FALSE))</f>
        <v/>
      </c>
      <c r="AE146" s="445" t="str">
        <f>IF(AE144="","",VLOOKUP(AE144,'【標準様式１】シフト記号表（勤務時間帯）'!$D$6:$Z$47,23,FALSE))</f>
        <v/>
      </c>
      <c r="AF146" s="445" t="str">
        <f>IF(AF144="","",VLOOKUP(AF144,'【標準様式１】シフト記号表（勤務時間帯）'!$D$6:$Z$47,23,FALSE))</f>
        <v/>
      </c>
      <c r="AG146" s="445" t="str">
        <f>IF(AG144="","",VLOOKUP(AG144,'【標準様式１】シフト記号表（勤務時間帯）'!$D$6:$Z$47,23,FALSE))</f>
        <v/>
      </c>
      <c r="AH146" s="446" t="str">
        <f>IF(AH144="","",VLOOKUP(AH144,'【標準様式１】シフト記号表（勤務時間帯）'!$D$6:$Z$47,23,FALSE))</f>
        <v/>
      </c>
      <c r="AI146" s="444" t="str">
        <f>IF(AI144="","",VLOOKUP(AI144,'【標準様式１】シフト記号表（勤務時間帯）'!$D$6:$Z$47,23,FALSE))</f>
        <v/>
      </c>
      <c r="AJ146" s="445" t="str">
        <f>IF(AJ144="","",VLOOKUP(AJ144,'【標準様式１】シフト記号表（勤務時間帯）'!$D$6:$Z$47,23,FALSE))</f>
        <v/>
      </c>
      <c r="AK146" s="445" t="str">
        <f>IF(AK144="","",VLOOKUP(AK144,'【標準様式１】シフト記号表（勤務時間帯）'!$D$6:$Z$47,23,FALSE))</f>
        <v/>
      </c>
      <c r="AL146" s="445" t="str">
        <f>IF(AL144="","",VLOOKUP(AL144,'【標準様式１】シフト記号表（勤務時間帯）'!$D$6:$Z$47,23,FALSE))</f>
        <v/>
      </c>
      <c r="AM146" s="445" t="str">
        <f>IF(AM144="","",VLOOKUP(AM144,'【標準様式１】シフト記号表（勤務時間帯）'!$D$6:$Z$47,23,FALSE))</f>
        <v/>
      </c>
      <c r="AN146" s="445" t="str">
        <f>IF(AN144="","",VLOOKUP(AN144,'【標準様式１】シフト記号表（勤務時間帯）'!$D$6:$Z$47,23,FALSE))</f>
        <v/>
      </c>
      <c r="AO146" s="446" t="str">
        <f>IF(AO144="","",VLOOKUP(AO144,'【標準様式１】シフト記号表（勤務時間帯）'!$D$6:$Z$47,23,FALSE))</f>
        <v/>
      </c>
      <c r="AP146" s="444" t="str">
        <f>IF(AP144="","",VLOOKUP(AP144,'【標準様式１】シフト記号表（勤務時間帯）'!$D$6:$Z$47,23,FALSE))</f>
        <v/>
      </c>
      <c r="AQ146" s="445" t="str">
        <f>IF(AQ144="","",VLOOKUP(AQ144,'【標準様式１】シフト記号表（勤務時間帯）'!$D$6:$Z$47,23,FALSE))</f>
        <v/>
      </c>
      <c r="AR146" s="445" t="str">
        <f>IF(AR144="","",VLOOKUP(AR144,'【標準様式１】シフト記号表（勤務時間帯）'!$D$6:$Z$47,23,FALSE))</f>
        <v/>
      </c>
      <c r="AS146" s="445" t="str">
        <f>IF(AS144="","",VLOOKUP(AS144,'【標準様式１】シフト記号表（勤務時間帯）'!$D$6:$Z$47,23,FALSE))</f>
        <v/>
      </c>
      <c r="AT146" s="445" t="str">
        <f>IF(AT144="","",VLOOKUP(AT144,'【標準様式１】シフト記号表（勤務時間帯）'!$D$6:$Z$47,23,FALSE))</f>
        <v/>
      </c>
      <c r="AU146" s="445" t="str">
        <f>IF(AU144="","",VLOOKUP(AU144,'【標準様式１】シフト記号表（勤務時間帯）'!$D$6:$Z$47,23,FALSE))</f>
        <v/>
      </c>
      <c r="AV146" s="446" t="str">
        <f>IF(AV144="","",VLOOKUP(AV144,'【標準様式１】シフト記号表（勤務時間帯）'!$D$6:$Z$47,23,FALSE))</f>
        <v/>
      </c>
      <c r="AW146" s="444" t="str">
        <f>IF(AW144="","",VLOOKUP(AW144,'【標準様式１】シフト記号表（勤務時間帯）'!$D$6:$Z$47,23,FALSE))</f>
        <v/>
      </c>
      <c r="AX146" s="445" t="str">
        <f>IF(AX144="","",VLOOKUP(AX144,'【標準様式１】シフト記号表（勤務時間帯）'!$D$6:$Z$47,23,FALSE))</f>
        <v/>
      </c>
      <c r="AY146" s="445" t="str">
        <f>IF(AY144="","",VLOOKUP(AY144,'【標準様式１】シフト記号表（勤務時間帯）'!$D$6:$Z$47,23,FALSE))</f>
        <v/>
      </c>
      <c r="AZ146" s="1355">
        <f>IF($BC$3="４週",SUM(U146:AV146),IF($BC$3="暦月",SUM(U146:AY146),""))</f>
        <v>0</v>
      </c>
      <c r="BA146" s="1356"/>
      <c r="BB146" s="1357">
        <f>IF($BC$3="４週",AZ146/4,IF($BC$3="暦月",(AZ146/($BC$8/7)),""))</f>
        <v>0</v>
      </c>
      <c r="BC146" s="1356"/>
      <c r="BD146" s="1349"/>
      <c r="BE146" s="1350"/>
      <c r="BF146" s="1350"/>
      <c r="BG146" s="1350"/>
      <c r="BH146" s="1351"/>
    </row>
    <row r="147" spans="2:60" ht="20.25" customHeight="1" x14ac:dyDescent="0.4">
      <c r="B147" s="447"/>
      <c r="C147" s="1298"/>
      <c r="D147" s="1299"/>
      <c r="E147" s="1300"/>
      <c r="F147" s="448"/>
      <c r="G147" s="449"/>
      <c r="H147" s="1307"/>
      <c r="I147" s="1310"/>
      <c r="J147" s="1311"/>
      <c r="K147" s="1311"/>
      <c r="L147" s="1312"/>
      <c r="M147" s="1319"/>
      <c r="N147" s="1320"/>
      <c r="O147" s="1321"/>
      <c r="P147" s="466" t="s">
        <v>833</v>
      </c>
      <c r="Q147" s="467"/>
      <c r="R147" s="467"/>
      <c r="S147" s="468"/>
      <c r="T147" s="469"/>
      <c r="U147" s="452"/>
      <c r="V147" s="453"/>
      <c r="W147" s="453"/>
      <c r="X147" s="453"/>
      <c r="Y147" s="453"/>
      <c r="Z147" s="453"/>
      <c r="AA147" s="454"/>
      <c r="AB147" s="452"/>
      <c r="AC147" s="453"/>
      <c r="AD147" s="453"/>
      <c r="AE147" s="453"/>
      <c r="AF147" s="453"/>
      <c r="AG147" s="453"/>
      <c r="AH147" s="454"/>
      <c r="AI147" s="452"/>
      <c r="AJ147" s="453"/>
      <c r="AK147" s="453"/>
      <c r="AL147" s="453"/>
      <c r="AM147" s="453"/>
      <c r="AN147" s="453"/>
      <c r="AO147" s="454"/>
      <c r="AP147" s="452"/>
      <c r="AQ147" s="453"/>
      <c r="AR147" s="453"/>
      <c r="AS147" s="453"/>
      <c r="AT147" s="453"/>
      <c r="AU147" s="453"/>
      <c r="AV147" s="454"/>
      <c r="AW147" s="452"/>
      <c r="AX147" s="453"/>
      <c r="AY147" s="453"/>
      <c r="AZ147" s="1328"/>
      <c r="BA147" s="1329"/>
      <c r="BB147" s="1342"/>
      <c r="BC147" s="1329"/>
      <c r="BD147" s="1343"/>
      <c r="BE147" s="1344"/>
      <c r="BF147" s="1344"/>
      <c r="BG147" s="1344"/>
      <c r="BH147" s="1345"/>
    </row>
    <row r="148" spans="2:60" ht="20.25" customHeight="1" x14ac:dyDescent="0.4">
      <c r="B148" s="428">
        <f>B145+1</f>
        <v>43</v>
      </c>
      <c r="C148" s="1301"/>
      <c r="D148" s="1302"/>
      <c r="E148" s="1303"/>
      <c r="F148" s="429">
        <f>C147</f>
        <v>0</v>
      </c>
      <c r="G148" s="430"/>
      <c r="H148" s="1308"/>
      <c r="I148" s="1313"/>
      <c r="J148" s="1314"/>
      <c r="K148" s="1314"/>
      <c r="L148" s="1315"/>
      <c r="M148" s="1322"/>
      <c r="N148" s="1323"/>
      <c r="O148" s="1324"/>
      <c r="P148" s="431" t="s">
        <v>835</v>
      </c>
      <c r="Q148" s="432"/>
      <c r="R148" s="432"/>
      <c r="S148" s="433"/>
      <c r="T148" s="434"/>
      <c r="U148" s="435" t="str">
        <f>IF(U147="","",VLOOKUP(U147,'【標準様式１】シフト記号表（勤務時間帯）'!$D$6:$X$47,21,FALSE))</f>
        <v/>
      </c>
      <c r="V148" s="436" t="str">
        <f>IF(V147="","",VLOOKUP(V147,'【標準様式１】シフト記号表（勤務時間帯）'!$D$6:$X$47,21,FALSE))</f>
        <v/>
      </c>
      <c r="W148" s="436" t="str">
        <f>IF(W147="","",VLOOKUP(W147,'【標準様式１】シフト記号表（勤務時間帯）'!$D$6:$X$47,21,FALSE))</f>
        <v/>
      </c>
      <c r="X148" s="436" t="str">
        <f>IF(X147="","",VLOOKUP(X147,'【標準様式１】シフト記号表（勤務時間帯）'!$D$6:$X$47,21,FALSE))</f>
        <v/>
      </c>
      <c r="Y148" s="436" t="str">
        <f>IF(Y147="","",VLOOKUP(Y147,'【標準様式１】シフト記号表（勤務時間帯）'!$D$6:$X$47,21,FALSE))</f>
        <v/>
      </c>
      <c r="Z148" s="436" t="str">
        <f>IF(Z147="","",VLOOKUP(Z147,'【標準様式１】シフト記号表（勤務時間帯）'!$D$6:$X$47,21,FALSE))</f>
        <v/>
      </c>
      <c r="AA148" s="437" t="str">
        <f>IF(AA147="","",VLOOKUP(AA147,'【標準様式１】シフト記号表（勤務時間帯）'!$D$6:$X$47,21,FALSE))</f>
        <v/>
      </c>
      <c r="AB148" s="435" t="str">
        <f>IF(AB147="","",VLOOKUP(AB147,'【標準様式１】シフト記号表（勤務時間帯）'!$D$6:$X$47,21,FALSE))</f>
        <v/>
      </c>
      <c r="AC148" s="436" t="str">
        <f>IF(AC147="","",VLOOKUP(AC147,'【標準様式１】シフト記号表（勤務時間帯）'!$D$6:$X$47,21,FALSE))</f>
        <v/>
      </c>
      <c r="AD148" s="436" t="str">
        <f>IF(AD147="","",VLOOKUP(AD147,'【標準様式１】シフト記号表（勤務時間帯）'!$D$6:$X$47,21,FALSE))</f>
        <v/>
      </c>
      <c r="AE148" s="436" t="str">
        <f>IF(AE147="","",VLOOKUP(AE147,'【標準様式１】シフト記号表（勤務時間帯）'!$D$6:$X$47,21,FALSE))</f>
        <v/>
      </c>
      <c r="AF148" s="436" t="str">
        <f>IF(AF147="","",VLOOKUP(AF147,'【標準様式１】シフト記号表（勤務時間帯）'!$D$6:$X$47,21,FALSE))</f>
        <v/>
      </c>
      <c r="AG148" s="436" t="str">
        <f>IF(AG147="","",VLOOKUP(AG147,'【標準様式１】シフト記号表（勤務時間帯）'!$D$6:$X$47,21,FALSE))</f>
        <v/>
      </c>
      <c r="AH148" s="437" t="str">
        <f>IF(AH147="","",VLOOKUP(AH147,'【標準様式１】シフト記号表（勤務時間帯）'!$D$6:$X$47,21,FALSE))</f>
        <v/>
      </c>
      <c r="AI148" s="435" t="str">
        <f>IF(AI147="","",VLOOKUP(AI147,'【標準様式１】シフト記号表（勤務時間帯）'!$D$6:$X$47,21,FALSE))</f>
        <v/>
      </c>
      <c r="AJ148" s="436" t="str">
        <f>IF(AJ147="","",VLOOKUP(AJ147,'【標準様式１】シフト記号表（勤務時間帯）'!$D$6:$X$47,21,FALSE))</f>
        <v/>
      </c>
      <c r="AK148" s="436" t="str">
        <f>IF(AK147="","",VLOOKUP(AK147,'【標準様式１】シフト記号表（勤務時間帯）'!$D$6:$X$47,21,FALSE))</f>
        <v/>
      </c>
      <c r="AL148" s="436" t="str">
        <f>IF(AL147="","",VLOOKUP(AL147,'【標準様式１】シフト記号表（勤務時間帯）'!$D$6:$X$47,21,FALSE))</f>
        <v/>
      </c>
      <c r="AM148" s="436" t="str">
        <f>IF(AM147="","",VLOOKUP(AM147,'【標準様式１】シフト記号表（勤務時間帯）'!$D$6:$X$47,21,FALSE))</f>
        <v/>
      </c>
      <c r="AN148" s="436" t="str">
        <f>IF(AN147="","",VLOOKUP(AN147,'【標準様式１】シフト記号表（勤務時間帯）'!$D$6:$X$47,21,FALSE))</f>
        <v/>
      </c>
      <c r="AO148" s="437" t="str">
        <f>IF(AO147="","",VLOOKUP(AO147,'【標準様式１】シフト記号表（勤務時間帯）'!$D$6:$X$47,21,FALSE))</f>
        <v/>
      </c>
      <c r="AP148" s="435" t="str">
        <f>IF(AP147="","",VLOOKUP(AP147,'【標準様式１】シフト記号表（勤務時間帯）'!$D$6:$X$47,21,FALSE))</f>
        <v/>
      </c>
      <c r="AQ148" s="436" t="str">
        <f>IF(AQ147="","",VLOOKUP(AQ147,'【標準様式１】シフト記号表（勤務時間帯）'!$D$6:$X$47,21,FALSE))</f>
        <v/>
      </c>
      <c r="AR148" s="436" t="str">
        <f>IF(AR147="","",VLOOKUP(AR147,'【標準様式１】シフト記号表（勤務時間帯）'!$D$6:$X$47,21,FALSE))</f>
        <v/>
      </c>
      <c r="AS148" s="436" t="str">
        <f>IF(AS147="","",VLOOKUP(AS147,'【標準様式１】シフト記号表（勤務時間帯）'!$D$6:$X$47,21,FALSE))</f>
        <v/>
      </c>
      <c r="AT148" s="436" t="str">
        <f>IF(AT147="","",VLOOKUP(AT147,'【標準様式１】シフト記号表（勤務時間帯）'!$D$6:$X$47,21,FALSE))</f>
        <v/>
      </c>
      <c r="AU148" s="436" t="str">
        <f>IF(AU147="","",VLOOKUP(AU147,'【標準様式１】シフト記号表（勤務時間帯）'!$D$6:$X$47,21,FALSE))</f>
        <v/>
      </c>
      <c r="AV148" s="437" t="str">
        <f>IF(AV147="","",VLOOKUP(AV147,'【標準様式１】シフト記号表（勤務時間帯）'!$D$6:$X$47,21,FALSE))</f>
        <v/>
      </c>
      <c r="AW148" s="435" t="str">
        <f>IF(AW147="","",VLOOKUP(AW147,'【標準様式１】シフト記号表（勤務時間帯）'!$D$6:$X$47,21,FALSE))</f>
        <v/>
      </c>
      <c r="AX148" s="436" t="str">
        <f>IF(AX147="","",VLOOKUP(AX147,'【標準様式１】シフト記号表（勤務時間帯）'!$D$6:$X$47,21,FALSE))</f>
        <v/>
      </c>
      <c r="AY148" s="436" t="str">
        <f>IF(AY147="","",VLOOKUP(AY147,'【標準様式１】シフト記号表（勤務時間帯）'!$D$6:$X$47,21,FALSE))</f>
        <v/>
      </c>
      <c r="AZ148" s="1352">
        <f>IF($BC$3="４週",SUM(U148:AV148),IF($BC$3="暦月",SUM(U148:AY148),""))</f>
        <v>0</v>
      </c>
      <c r="BA148" s="1353"/>
      <c r="BB148" s="1354">
        <f>IF($BC$3="４週",AZ148/4,IF($BC$3="暦月",(AZ148/($BC$8/7)),""))</f>
        <v>0</v>
      </c>
      <c r="BC148" s="1353"/>
      <c r="BD148" s="1346"/>
      <c r="BE148" s="1347"/>
      <c r="BF148" s="1347"/>
      <c r="BG148" s="1347"/>
      <c r="BH148" s="1348"/>
    </row>
    <row r="149" spans="2:60" ht="20.25" customHeight="1" x14ac:dyDescent="0.4">
      <c r="B149" s="438"/>
      <c r="C149" s="1304"/>
      <c r="D149" s="1305"/>
      <c r="E149" s="1306"/>
      <c r="F149" s="439"/>
      <c r="G149" s="440">
        <f>C147</f>
        <v>0</v>
      </c>
      <c r="H149" s="1309"/>
      <c r="I149" s="1316"/>
      <c r="J149" s="1317"/>
      <c r="K149" s="1317"/>
      <c r="L149" s="1318"/>
      <c r="M149" s="1325"/>
      <c r="N149" s="1326"/>
      <c r="O149" s="1327"/>
      <c r="P149" s="276" t="s">
        <v>836</v>
      </c>
      <c r="Q149" s="211"/>
      <c r="R149" s="211"/>
      <c r="S149" s="459"/>
      <c r="T149" s="460"/>
      <c r="U149" s="444" t="str">
        <f>IF(U147="","",VLOOKUP(U147,'【標準様式１】シフト記号表（勤務時間帯）'!$D$6:$Z$47,23,FALSE))</f>
        <v/>
      </c>
      <c r="V149" s="445" t="str">
        <f>IF(V147="","",VLOOKUP(V147,'【標準様式１】シフト記号表（勤務時間帯）'!$D$6:$Z$47,23,FALSE))</f>
        <v/>
      </c>
      <c r="W149" s="445" t="str">
        <f>IF(W147="","",VLOOKUP(W147,'【標準様式１】シフト記号表（勤務時間帯）'!$D$6:$Z$47,23,FALSE))</f>
        <v/>
      </c>
      <c r="X149" s="445" t="str">
        <f>IF(X147="","",VLOOKUP(X147,'【標準様式１】シフト記号表（勤務時間帯）'!$D$6:$Z$47,23,FALSE))</f>
        <v/>
      </c>
      <c r="Y149" s="445" t="str">
        <f>IF(Y147="","",VLOOKUP(Y147,'【標準様式１】シフト記号表（勤務時間帯）'!$D$6:$Z$47,23,FALSE))</f>
        <v/>
      </c>
      <c r="Z149" s="445" t="str">
        <f>IF(Z147="","",VLOOKUP(Z147,'【標準様式１】シフト記号表（勤務時間帯）'!$D$6:$Z$47,23,FALSE))</f>
        <v/>
      </c>
      <c r="AA149" s="446" t="str">
        <f>IF(AA147="","",VLOOKUP(AA147,'【標準様式１】シフト記号表（勤務時間帯）'!$D$6:$Z$47,23,FALSE))</f>
        <v/>
      </c>
      <c r="AB149" s="444" t="str">
        <f>IF(AB147="","",VLOOKUP(AB147,'【標準様式１】シフト記号表（勤務時間帯）'!$D$6:$Z$47,23,FALSE))</f>
        <v/>
      </c>
      <c r="AC149" s="445" t="str">
        <f>IF(AC147="","",VLOOKUP(AC147,'【標準様式１】シフト記号表（勤務時間帯）'!$D$6:$Z$47,23,FALSE))</f>
        <v/>
      </c>
      <c r="AD149" s="445" t="str">
        <f>IF(AD147="","",VLOOKUP(AD147,'【標準様式１】シフト記号表（勤務時間帯）'!$D$6:$Z$47,23,FALSE))</f>
        <v/>
      </c>
      <c r="AE149" s="445" t="str">
        <f>IF(AE147="","",VLOOKUP(AE147,'【標準様式１】シフト記号表（勤務時間帯）'!$D$6:$Z$47,23,FALSE))</f>
        <v/>
      </c>
      <c r="AF149" s="445" t="str">
        <f>IF(AF147="","",VLOOKUP(AF147,'【標準様式１】シフト記号表（勤務時間帯）'!$D$6:$Z$47,23,FALSE))</f>
        <v/>
      </c>
      <c r="AG149" s="445" t="str">
        <f>IF(AG147="","",VLOOKUP(AG147,'【標準様式１】シフト記号表（勤務時間帯）'!$D$6:$Z$47,23,FALSE))</f>
        <v/>
      </c>
      <c r="AH149" s="446" t="str">
        <f>IF(AH147="","",VLOOKUP(AH147,'【標準様式１】シフト記号表（勤務時間帯）'!$D$6:$Z$47,23,FALSE))</f>
        <v/>
      </c>
      <c r="AI149" s="444" t="str">
        <f>IF(AI147="","",VLOOKUP(AI147,'【標準様式１】シフト記号表（勤務時間帯）'!$D$6:$Z$47,23,FALSE))</f>
        <v/>
      </c>
      <c r="AJ149" s="445" t="str">
        <f>IF(AJ147="","",VLOOKUP(AJ147,'【標準様式１】シフト記号表（勤務時間帯）'!$D$6:$Z$47,23,FALSE))</f>
        <v/>
      </c>
      <c r="AK149" s="445" t="str">
        <f>IF(AK147="","",VLOOKUP(AK147,'【標準様式１】シフト記号表（勤務時間帯）'!$D$6:$Z$47,23,FALSE))</f>
        <v/>
      </c>
      <c r="AL149" s="445" t="str">
        <f>IF(AL147="","",VLOOKUP(AL147,'【標準様式１】シフト記号表（勤務時間帯）'!$D$6:$Z$47,23,FALSE))</f>
        <v/>
      </c>
      <c r="AM149" s="445" t="str">
        <f>IF(AM147="","",VLOOKUP(AM147,'【標準様式１】シフト記号表（勤務時間帯）'!$D$6:$Z$47,23,FALSE))</f>
        <v/>
      </c>
      <c r="AN149" s="445" t="str">
        <f>IF(AN147="","",VLOOKUP(AN147,'【標準様式１】シフト記号表（勤務時間帯）'!$D$6:$Z$47,23,FALSE))</f>
        <v/>
      </c>
      <c r="AO149" s="446" t="str">
        <f>IF(AO147="","",VLOOKUP(AO147,'【標準様式１】シフト記号表（勤務時間帯）'!$D$6:$Z$47,23,FALSE))</f>
        <v/>
      </c>
      <c r="AP149" s="444" t="str">
        <f>IF(AP147="","",VLOOKUP(AP147,'【標準様式１】シフト記号表（勤務時間帯）'!$D$6:$Z$47,23,FALSE))</f>
        <v/>
      </c>
      <c r="AQ149" s="445" t="str">
        <f>IF(AQ147="","",VLOOKUP(AQ147,'【標準様式１】シフト記号表（勤務時間帯）'!$D$6:$Z$47,23,FALSE))</f>
        <v/>
      </c>
      <c r="AR149" s="445" t="str">
        <f>IF(AR147="","",VLOOKUP(AR147,'【標準様式１】シフト記号表（勤務時間帯）'!$D$6:$Z$47,23,FALSE))</f>
        <v/>
      </c>
      <c r="AS149" s="445" t="str">
        <f>IF(AS147="","",VLOOKUP(AS147,'【標準様式１】シフト記号表（勤務時間帯）'!$D$6:$Z$47,23,FALSE))</f>
        <v/>
      </c>
      <c r="AT149" s="445" t="str">
        <f>IF(AT147="","",VLOOKUP(AT147,'【標準様式１】シフト記号表（勤務時間帯）'!$D$6:$Z$47,23,FALSE))</f>
        <v/>
      </c>
      <c r="AU149" s="445" t="str">
        <f>IF(AU147="","",VLOOKUP(AU147,'【標準様式１】シフト記号表（勤務時間帯）'!$D$6:$Z$47,23,FALSE))</f>
        <v/>
      </c>
      <c r="AV149" s="446" t="str">
        <f>IF(AV147="","",VLOOKUP(AV147,'【標準様式１】シフト記号表（勤務時間帯）'!$D$6:$Z$47,23,FALSE))</f>
        <v/>
      </c>
      <c r="AW149" s="444" t="str">
        <f>IF(AW147="","",VLOOKUP(AW147,'【標準様式１】シフト記号表（勤務時間帯）'!$D$6:$Z$47,23,FALSE))</f>
        <v/>
      </c>
      <c r="AX149" s="445" t="str">
        <f>IF(AX147="","",VLOOKUP(AX147,'【標準様式１】シフト記号表（勤務時間帯）'!$D$6:$Z$47,23,FALSE))</f>
        <v/>
      </c>
      <c r="AY149" s="445" t="str">
        <f>IF(AY147="","",VLOOKUP(AY147,'【標準様式１】シフト記号表（勤務時間帯）'!$D$6:$Z$47,23,FALSE))</f>
        <v/>
      </c>
      <c r="AZ149" s="1355">
        <f>IF($BC$3="４週",SUM(U149:AV149),IF($BC$3="暦月",SUM(U149:AY149),""))</f>
        <v>0</v>
      </c>
      <c r="BA149" s="1356"/>
      <c r="BB149" s="1357">
        <f>IF($BC$3="４週",AZ149/4,IF($BC$3="暦月",(AZ149/($BC$8/7)),""))</f>
        <v>0</v>
      </c>
      <c r="BC149" s="1356"/>
      <c r="BD149" s="1349"/>
      <c r="BE149" s="1350"/>
      <c r="BF149" s="1350"/>
      <c r="BG149" s="1350"/>
      <c r="BH149" s="1351"/>
    </row>
    <row r="150" spans="2:60" ht="20.25" customHeight="1" x14ac:dyDescent="0.4">
      <c r="B150" s="447"/>
      <c r="C150" s="1298"/>
      <c r="D150" s="1299"/>
      <c r="E150" s="1300"/>
      <c r="F150" s="448"/>
      <c r="G150" s="449"/>
      <c r="H150" s="1307"/>
      <c r="I150" s="1310"/>
      <c r="J150" s="1311"/>
      <c r="K150" s="1311"/>
      <c r="L150" s="1312"/>
      <c r="M150" s="1319"/>
      <c r="N150" s="1320"/>
      <c r="O150" s="1321"/>
      <c r="P150" s="466" t="s">
        <v>833</v>
      </c>
      <c r="Q150" s="467"/>
      <c r="R150" s="467"/>
      <c r="S150" s="468"/>
      <c r="T150" s="469"/>
      <c r="U150" s="452"/>
      <c r="V150" s="453"/>
      <c r="W150" s="453"/>
      <c r="X150" s="453"/>
      <c r="Y150" s="453"/>
      <c r="Z150" s="453"/>
      <c r="AA150" s="454"/>
      <c r="AB150" s="452"/>
      <c r="AC150" s="453"/>
      <c r="AD150" s="453"/>
      <c r="AE150" s="453"/>
      <c r="AF150" s="453"/>
      <c r="AG150" s="453"/>
      <c r="AH150" s="454"/>
      <c r="AI150" s="452"/>
      <c r="AJ150" s="453"/>
      <c r="AK150" s="453"/>
      <c r="AL150" s="453"/>
      <c r="AM150" s="453"/>
      <c r="AN150" s="453"/>
      <c r="AO150" s="454"/>
      <c r="AP150" s="452"/>
      <c r="AQ150" s="453"/>
      <c r="AR150" s="453"/>
      <c r="AS150" s="453"/>
      <c r="AT150" s="453"/>
      <c r="AU150" s="453"/>
      <c r="AV150" s="454"/>
      <c r="AW150" s="452"/>
      <c r="AX150" s="453"/>
      <c r="AY150" s="453"/>
      <c r="AZ150" s="1328"/>
      <c r="BA150" s="1329"/>
      <c r="BB150" s="1342"/>
      <c r="BC150" s="1329"/>
      <c r="BD150" s="1343"/>
      <c r="BE150" s="1344"/>
      <c r="BF150" s="1344"/>
      <c r="BG150" s="1344"/>
      <c r="BH150" s="1345"/>
    </row>
    <row r="151" spans="2:60" ht="20.25" customHeight="1" x14ac:dyDescent="0.4">
      <c r="B151" s="428">
        <f>B148+1</f>
        <v>44</v>
      </c>
      <c r="C151" s="1301"/>
      <c r="D151" s="1302"/>
      <c r="E151" s="1303"/>
      <c r="F151" s="429">
        <f>C150</f>
        <v>0</v>
      </c>
      <c r="G151" s="430"/>
      <c r="H151" s="1308"/>
      <c r="I151" s="1313"/>
      <c r="J151" s="1314"/>
      <c r="K151" s="1314"/>
      <c r="L151" s="1315"/>
      <c r="M151" s="1322"/>
      <c r="N151" s="1323"/>
      <c r="O151" s="1324"/>
      <c r="P151" s="431" t="s">
        <v>835</v>
      </c>
      <c r="Q151" s="432"/>
      <c r="R151" s="432"/>
      <c r="S151" s="433"/>
      <c r="T151" s="434"/>
      <c r="U151" s="435" t="str">
        <f>IF(U150="","",VLOOKUP(U150,'【標準様式１】シフト記号表（勤務時間帯）'!$D$6:$X$47,21,FALSE))</f>
        <v/>
      </c>
      <c r="V151" s="436" t="str">
        <f>IF(V150="","",VLOOKUP(V150,'【標準様式１】シフト記号表（勤務時間帯）'!$D$6:$X$47,21,FALSE))</f>
        <v/>
      </c>
      <c r="W151" s="436" t="str">
        <f>IF(W150="","",VLOOKUP(W150,'【標準様式１】シフト記号表（勤務時間帯）'!$D$6:$X$47,21,FALSE))</f>
        <v/>
      </c>
      <c r="X151" s="436" t="str">
        <f>IF(X150="","",VLOOKUP(X150,'【標準様式１】シフト記号表（勤務時間帯）'!$D$6:$X$47,21,FALSE))</f>
        <v/>
      </c>
      <c r="Y151" s="436" t="str">
        <f>IF(Y150="","",VLOOKUP(Y150,'【標準様式１】シフト記号表（勤務時間帯）'!$D$6:$X$47,21,FALSE))</f>
        <v/>
      </c>
      <c r="Z151" s="436" t="str">
        <f>IF(Z150="","",VLOOKUP(Z150,'【標準様式１】シフト記号表（勤務時間帯）'!$D$6:$X$47,21,FALSE))</f>
        <v/>
      </c>
      <c r="AA151" s="437" t="str">
        <f>IF(AA150="","",VLOOKUP(AA150,'【標準様式１】シフト記号表（勤務時間帯）'!$D$6:$X$47,21,FALSE))</f>
        <v/>
      </c>
      <c r="AB151" s="435" t="str">
        <f>IF(AB150="","",VLOOKUP(AB150,'【標準様式１】シフト記号表（勤務時間帯）'!$D$6:$X$47,21,FALSE))</f>
        <v/>
      </c>
      <c r="AC151" s="436" t="str">
        <f>IF(AC150="","",VLOOKUP(AC150,'【標準様式１】シフト記号表（勤務時間帯）'!$D$6:$X$47,21,FALSE))</f>
        <v/>
      </c>
      <c r="AD151" s="436" t="str">
        <f>IF(AD150="","",VLOOKUP(AD150,'【標準様式１】シフト記号表（勤務時間帯）'!$D$6:$X$47,21,FALSE))</f>
        <v/>
      </c>
      <c r="AE151" s="436" t="str">
        <f>IF(AE150="","",VLOOKUP(AE150,'【標準様式１】シフト記号表（勤務時間帯）'!$D$6:$X$47,21,FALSE))</f>
        <v/>
      </c>
      <c r="AF151" s="436" t="str">
        <f>IF(AF150="","",VLOOKUP(AF150,'【標準様式１】シフト記号表（勤務時間帯）'!$D$6:$X$47,21,FALSE))</f>
        <v/>
      </c>
      <c r="AG151" s="436" t="str">
        <f>IF(AG150="","",VLOOKUP(AG150,'【標準様式１】シフト記号表（勤務時間帯）'!$D$6:$X$47,21,FALSE))</f>
        <v/>
      </c>
      <c r="AH151" s="437" t="str">
        <f>IF(AH150="","",VLOOKUP(AH150,'【標準様式１】シフト記号表（勤務時間帯）'!$D$6:$X$47,21,FALSE))</f>
        <v/>
      </c>
      <c r="AI151" s="435" t="str">
        <f>IF(AI150="","",VLOOKUP(AI150,'【標準様式１】シフト記号表（勤務時間帯）'!$D$6:$X$47,21,FALSE))</f>
        <v/>
      </c>
      <c r="AJ151" s="436" t="str">
        <f>IF(AJ150="","",VLOOKUP(AJ150,'【標準様式１】シフト記号表（勤務時間帯）'!$D$6:$X$47,21,FALSE))</f>
        <v/>
      </c>
      <c r="AK151" s="436" t="str">
        <f>IF(AK150="","",VLOOKUP(AK150,'【標準様式１】シフト記号表（勤務時間帯）'!$D$6:$X$47,21,FALSE))</f>
        <v/>
      </c>
      <c r="AL151" s="436" t="str">
        <f>IF(AL150="","",VLOOKUP(AL150,'【標準様式１】シフト記号表（勤務時間帯）'!$D$6:$X$47,21,FALSE))</f>
        <v/>
      </c>
      <c r="AM151" s="436" t="str">
        <f>IF(AM150="","",VLOOKUP(AM150,'【標準様式１】シフト記号表（勤務時間帯）'!$D$6:$X$47,21,FALSE))</f>
        <v/>
      </c>
      <c r="AN151" s="436" t="str">
        <f>IF(AN150="","",VLOOKUP(AN150,'【標準様式１】シフト記号表（勤務時間帯）'!$D$6:$X$47,21,FALSE))</f>
        <v/>
      </c>
      <c r="AO151" s="437" t="str">
        <f>IF(AO150="","",VLOOKUP(AO150,'【標準様式１】シフト記号表（勤務時間帯）'!$D$6:$X$47,21,FALSE))</f>
        <v/>
      </c>
      <c r="AP151" s="435" t="str">
        <f>IF(AP150="","",VLOOKUP(AP150,'【標準様式１】シフト記号表（勤務時間帯）'!$D$6:$X$47,21,FALSE))</f>
        <v/>
      </c>
      <c r="AQ151" s="436" t="str">
        <f>IF(AQ150="","",VLOOKUP(AQ150,'【標準様式１】シフト記号表（勤務時間帯）'!$D$6:$X$47,21,FALSE))</f>
        <v/>
      </c>
      <c r="AR151" s="436" t="str">
        <f>IF(AR150="","",VLOOKUP(AR150,'【標準様式１】シフト記号表（勤務時間帯）'!$D$6:$X$47,21,FALSE))</f>
        <v/>
      </c>
      <c r="AS151" s="436" t="str">
        <f>IF(AS150="","",VLOOKUP(AS150,'【標準様式１】シフト記号表（勤務時間帯）'!$D$6:$X$47,21,FALSE))</f>
        <v/>
      </c>
      <c r="AT151" s="436" t="str">
        <f>IF(AT150="","",VLOOKUP(AT150,'【標準様式１】シフト記号表（勤務時間帯）'!$D$6:$X$47,21,FALSE))</f>
        <v/>
      </c>
      <c r="AU151" s="436" t="str">
        <f>IF(AU150="","",VLOOKUP(AU150,'【標準様式１】シフト記号表（勤務時間帯）'!$D$6:$X$47,21,FALSE))</f>
        <v/>
      </c>
      <c r="AV151" s="437" t="str">
        <f>IF(AV150="","",VLOOKUP(AV150,'【標準様式１】シフト記号表（勤務時間帯）'!$D$6:$X$47,21,FALSE))</f>
        <v/>
      </c>
      <c r="AW151" s="435" t="str">
        <f>IF(AW150="","",VLOOKUP(AW150,'【標準様式１】シフト記号表（勤務時間帯）'!$D$6:$X$47,21,FALSE))</f>
        <v/>
      </c>
      <c r="AX151" s="436" t="str">
        <f>IF(AX150="","",VLOOKUP(AX150,'【標準様式１】シフト記号表（勤務時間帯）'!$D$6:$X$47,21,FALSE))</f>
        <v/>
      </c>
      <c r="AY151" s="436" t="str">
        <f>IF(AY150="","",VLOOKUP(AY150,'【標準様式１】シフト記号表（勤務時間帯）'!$D$6:$X$47,21,FALSE))</f>
        <v/>
      </c>
      <c r="AZ151" s="1352">
        <f>IF($BC$3="４週",SUM(U151:AV151),IF($BC$3="暦月",SUM(U151:AY151),""))</f>
        <v>0</v>
      </c>
      <c r="BA151" s="1353"/>
      <c r="BB151" s="1354">
        <f>IF($BC$3="４週",AZ151/4,IF($BC$3="暦月",(AZ151/($BC$8/7)),""))</f>
        <v>0</v>
      </c>
      <c r="BC151" s="1353"/>
      <c r="BD151" s="1346"/>
      <c r="BE151" s="1347"/>
      <c r="BF151" s="1347"/>
      <c r="BG151" s="1347"/>
      <c r="BH151" s="1348"/>
    </row>
    <row r="152" spans="2:60" ht="20.25" customHeight="1" x14ac:dyDescent="0.4">
      <c r="B152" s="438"/>
      <c r="C152" s="1304"/>
      <c r="D152" s="1305"/>
      <c r="E152" s="1306"/>
      <c r="F152" s="439"/>
      <c r="G152" s="440">
        <f>C150</f>
        <v>0</v>
      </c>
      <c r="H152" s="1309"/>
      <c r="I152" s="1316"/>
      <c r="J152" s="1317"/>
      <c r="K152" s="1317"/>
      <c r="L152" s="1318"/>
      <c r="M152" s="1325"/>
      <c r="N152" s="1326"/>
      <c r="O152" s="1327"/>
      <c r="P152" s="276" t="s">
        <v>836</v>
      </c>
      <c r="Q152" s="211"/>
      <c r="R152" s="211"/>
      <c r="S152" s="459"/>
      <c r="T152" s="460"/>
      <c r="U152" s="444" t="str">
        <f>IF(U150="","",VLOOKUP(U150,'【標準様式１】シフト記号表（勤務時間帯）'!$D$6:$Z$47,23,FALSE))</f>
        <v/>
      </c>
      <c r="V152" s="445" t="str">
        <f>IF(V150="","",VLOOKUP(V150,'【標準様式１】シフト記号表（勤務時間帯）'!$D$6:$Z$47,23,FALSE))</f>
        <v/>
      </c>
      <c r="W152" s="445" t="str">
        <f>IF(W150="","",VLOOKUP(W150,'【標準様式１】シフト記号表（勤務時間帯）'!$D$6:$Z$47,23,FALSE))</f>
        <v/>
      </c>
      <c r="X152" s="445" t="str">
        <f>IF(X150="","",VLOOKUP(X150,'【標準様式１】シフト記号表（勤務時間帯）'!$D$6:$Z$47,23,FALSE))</f>
        <v/>
      </c>
      <c r="Y152" s="445" t="str">
        <f>IF(Y150="","",VLOOKUP(Y150,'【標準様式１】シフト記号表（勤務時間帯）'!$D$6:$Z$47,23,FALSE))</f>
        <v/>
      </c>
      <c r="Z152" s="445" t="str">
        <f>IF(Z150="","",VLOOKUP(Z150,'【標準様式１】シフト記号表（勤務時間帯）'!$D$6:$Z$47,23,FALSE))</f>
        <v/>
      </c>
      <c r="AA152" s="446" t="str">
        <f>IF(AA150="","",VLOOKUP(AA150,'【標準様式１】シフト記号表（勤務時間帯）'!$D$6:$Z$47,23,FALSE))</f>
        <v/>
      </c>
      <c r="AB152" s="444" t="str">
        <f>IF(AB150="","",VLOOKUP(AB150,'【標準様式１】シフト記号表（勤務時間帯）'!$D$6:$Z$47,23,FALSE))</f>
        <v/>
      </c>
      <c r="AC152" s="445" t="str">
        <f>IF(AC150="","",VLOOKUP(AC150,'【標準様式１】シフト記号表（勤務時間帯）'!$D$6:$Z$47,23,FALSE))</f>
        <v/>
      </c>
      <c r="AD152" s="445" t="str">
        <f>IF(AD150="","",VLOOKUP(AD150,'【標準様式１】シフト記号表（勤務時間帯）'!$D$6:$Z$47,23,FALSE))</f>
        <v/>
      </c>
      <c r="AE152" s="445" t="str">
        <f>IF(AE150="","",VLOOKUP(AE150,'【標準様式１】シフト記号表（勤務時間帯）'!$D$6:$Z$47,23,FALSE))</f>
        <v/>
      </c>
      <c r="AF152" s="445" t="str">
        <f>IF(AF150="","",VLOOKUP(AF150,'【標準様式１】シフト記号表（勤務時間帯）'!$D$6:$Z$47,23,FALSE))</f>
        <v/>
      </c>
      <c r="AG152" s="445" t="str">
        <f>IF(AG150="","",VLOOKUP(AG150,'【標準様式１】シフト記号表（勤務時間帯）'!$D$6:$Z$47,23,FALSE))</f>
        <v/>
      </c>
      <c r="AH152" s="446" t="str">
        <f>IF(AH150="","",VLOOKUP(AH150,'【標準様式１】シフト記号表（勤務時間帯）'!$D$6:$Z$47,23,FALSE))</f>
        <v/>
      </c>
      <c r="AI152" s="444" t="str">
        <f>IF(AI150="","",VLOOKUP(AI150,'【標準様式１】シフト記号表（勤務時間帯）'!$D$6:$Z$47,23,FALSE))</f>
        <v/>
      </c>
      <c r="AJ152" s="445" t="str">
        <f>IF(AJ150="","",VLOOKUP(AJ150,'【標準様式１】シフト記号表（勤務時間帯）'!$D$6:$Z$47,23,FALSE))</f>
        <v/>
      </c>
      <c r="AK152" s="445" t="str">
        <f>IF(AK150="","",VLOOKUP(AK150,'【標準様式１】シフト記号表（勤務時間帯）'!$D$6:$Z$47,23,FALSE))</f>
        <v/>
      </c>
      <c r="AL152" s="445" t="str">
        <f>IF(AL150="","",VLOOKUP(AL150,'【標準様式１】シフト記号表（勤務時間帯）'!$D$6:$Z$47,23,FALSE))</f>
        <v/>
      </c>
      <c r="AM152" s="445" t="str">
        <f>IF(AM150="","",VLOOKUP(AM150,'【標準様式１】シフト記号表（勤務時間帯）'!$D$6:$Z$47,23,FALSE))</f>
        <v/>
      </c>
      <c r="AN152" s="445" t="str">
        <f>IF(AN150="","",VLOOKUP(AN150,'【標準様式１】シフト記号表（勤務時間帯）'!$D$6:$Z$47,23,FALSE))</f>
        <v/>
      </c>
      <c r="AO152" s="446" t="str">
        <f>IF(AO150="","",VLOOKUP(AO150,'【標準様式１】シフト記号表（勤務時間帯）'!$D$6:$Z$47,23,FALSE))</f>
        <v/>
      </c>
      <c r="AP152" s="444" t="str">
        <f>IF(AP150="","",VLOOKUP(AP150,'【標準様式１】シフト記号表（勤務時間帯）'!$D$6:$Z$47,23,FALSE))</f>
        <v/>
      </c>
      <c r="AQ152" s="445" t="str">
        <f>IF(AQ150="","",VLOOKUP(AQ150,'【標準様式１】シフト記号表（勤務時間帯）'!$D$6:$Z$47,23,FALSE))</f>
        <v/>
      </c>
      <c r="AR152" s="445" t="str">
        <f>IF(AR150="","",VLOOKUP(AR150,'【標準様式１】シフト記号表（勤務時間帯）'!$D$6:$Z$47,23,FALSE))</f>
        <v/>
      </c>
      <c r="AS152" s="445" t="str">
        <f>IF(AS150="","",VLOOKUP(AS150,'【標準様式１】シフト記号表（勤務時間帯）'!$D$6:$Z$47,23,FALSE))</f>
        <v/>
      </c>
      <c r="AT152" s="445" t="str">
        <f>IF(AT150="","",VLOOKUP(AT150,'【標準様式１】シフト記号表（勤務時間帯）'!$D$6:$Z$47,23,FALSE))</f>
        <v/>
      </c>
      <c r="AU152" s="445" t="str">
        <f>IF(AU150="","",VLOOKUP(AU150,'【標準様式１】シフト記号表（勤務時間帯）'!$D$6:$Z$47,23,FALSE))</f>
        <v/>
      </c>
      <c r="AV152" s="446" t="str">
        <f>IF(AV150="","",VLOOKUP(AV150,'【標準様式１】シフト記号表（勤務時間帯）'!$D$6:$Z$47,23,FALSE))</f>
        <v/>
      </c>
      <c r="AW152" s="444" t="str">
        <f>IF(AW150="","",VLOOKUP(AW150,'【標準様式１】シフト記号表（勤務時間帯）'!$D$6:$Z$47,23,FALSE))</f>
        <v/>
      </c>
      <c r="AX152" s="445" t="str">
        <f>IF(AX150="","",VLOOKUP(AX150,'【標準様式１】シフト記号表（勤務時間帯）'!$D$6:$Z$47,23,FALSE))</f>
        <v/>
      </c>
      <c r="AY152" s="445" t="str">
        <f>IF(AY150="","",VLOOKUP(AY150,'【標準様式１】シフト記号表（勤務時間帯）'!$D$6:$Z$47,23,FALSE))</f>
        <v/>
      </c>
      <c r="AZ152" s="1355">
        <f>IF($BC$3="４週",SUM(U152:AV152),IF($BC$3="暦月",SUM(U152:AY152),""))</f>
        <v>0</v>
      </c>
      <c r="BA152" s="1356"/>
      <c r="BB152" s="1357">
        <f>IF($BC$3="４週",AZ152/4,IF($BC$3="暦月",(AZ152/($BC$8/7)),""))</f>
        <v>0</v>
      </c>
      <c r="BC152" s="1356"/>
      <c r="BD152" s="1349"/>
      <c r="BE152" s="1350"/>
      <c r="BF152" s="1350"/>
      <c r="BG152" s="1350"/>
      <c r="BH152" s="1351"/>
    </row>
    <row r="153" spans="2:60" ht="20.25" customHeight="1" x14ac:dyDescent="0.4">
      <c r="B153" s="447"/>
      <c r="C153" s="1298"/>
      <c r="D153" s="1299"/>
      <c r="E153" s="1300"/>
      <c r="F153" s="448"/>
      <c r="G153" s="449"/>
      <c r="H153" s="1307"/>
      <c r="I153" s="1310"/>
      <c r="J153" s="1311"/>
      <c r="K153" s="1311"/>
      <c r="L153" s="1312"/>
      <c r="M153" s="1319"/>
      <c r="N153" s="1320"/>
      <c r="O153" s="1321"/>
      <c r="P153" s="466" t="s">
        <v>833</v>
      </c>
      <c r="Q153" s="467"/>
      <c r="R153" s="467"/>
      <c r="S153" s="468"/>
      <c r="T153" s="469"/>
      <c r="U153" s="452"/>
      <c r="V153" s="453"/>
      <c r="W153" s="453"/>
      <c r="X153" s="453"/>
      <c r="Y153" s="453"/>
      <c r="Z153" s="453"/>
      <c r="AA153" s="454"/>
      <c r="AB153" s="452"/>
      <c r="AC153" s="453"/>
      <c r="AD153" s="453"/>
      <c r="AE153" s="453"/>
      <c r="AF153" s="453"/>
      <c r="AG153" s="453"/>
      <c r="AH153" s="454"/>
      <c r="AI153" s="452"/>
      <c r="AJ153" s="453"/>
      <c r="AK153" s="453"/>
      <c r="AL153" s="453"/>
      <c r="AM153" s="453"/>
      <c r="AN153" s="453"/>
      <c r="AO153" s="454"/>
      <c r="AP153" s="452"/>
      <c r="AQ153" s="453"/>
      <c r="AR153" s="453"/>
      <c r="AS153" s="453"/>
      <c r="AT153" s="453"/>
      <c r="AU153" s="453"/>
      <c r="AV153" s="454"/>
      <c r="AW153" s="452"/>
      <c r="AX153" s="453"/>
      <c r="AY153" s="453"/>
      <c r="AZ153" s="1328"/>
      <c r="BA153" s="1329"/>
      <c r="BB153" s="1342"/>
      <c r="BC153" s="1329"/>
      <c r="BD153" s="1343"/>
      <c r="BE153" s="1344"/>
      <c r="BF153" s="1344"/>
      <c r="BG153" s="1344"/>
      <c r="BH153" s="1345"/>
    </row>
    <row r="154" spans="2:60" ht="20.25" customHeight="1" x14ac:dyDescent="0.4">
      <c r="B154" s="428">
        <f>B151+1</f>
        <v>45</v>
      </c>
      <c r="C154" s="1301"/>
      <c r="D154" s="1302"/>
      <c r="E154" s="1303"/>
      <c r="F154" s="429">
        <f>C153</f>
        <v>0</v>
      </c>
      <c r="G154" s="430"/>
      <c r="H154" s="1308"/>
      <c r="I154" s="1313"/>
      <c r="J154" s="1314"/>
      <c r="K154" s="1314"/>
      <c r="L154" s="1315"/>
      <c r="M154" s="1322"/>
      <c r="N154" s="1323"/>
      <c r="O154" s="1324"/>
      <c r="P154" s="431" t="s">
        <v>835</v>
      </c>
      <c r="Q154" s="432"/>
      <c r="R154" s="432"/>
      <c r="S154" s="433"/>
      <c r="T154" s="434"/>
      <c r="U154" s="435" t="str">
        <f>IF(U153="","",VLOOKUP(U153,'【標準様式１】シフト記号表（勤務時間帯）'!$D$6:$X$47,21,FALSE))</f>
        <v/>
      </c>
      <c r="V154" s="436" t="str">
        <f>IF(V153="","",VLOOKUP(V153,'【標準様式１】シフト記号表（勤務時間帯）'!$D$6:$X$47,21,FALSE))</f>
        <v/>
      </c>
      <c r="W154" s="436" t="str">
        <f>IF(W153="","",VLOOKUP(W153,'【標準様式１】シフト記号表（勤務時間帯）'!$D$6:$X$47,21,FALSE))</f>
        <v/>
      </c>
      <c r="X154" s="436" t="str">
        <f>IF(X153="","",VLOOKUP(X153,'【標準様式１】シフト記号表（勤務時間帯）'!$D$6:$X$47,21,FALSE))</f>
        <v/>
      </c>
      <c r="Y154" s="436" t="str">
        <f>IF(Y153="","",VLOOKUP(Y153,'【標準様式１】シフト記号表（勤務時間帯）'!$D$6:$X$47,21,FALSE))</f>
        <v/>
      </c>
      <c r="Z154" s="436" t="str">
        <f>IF(Z153="","",VLOOKUP(Z153,'【標準様式１】シフト記号表（勤務時間帯）'!$D$6:$X$47,21,FALSE))</f>
        <v/>
      </c>
      <c r="AA154" s="437" t="str">
        <f>IF(AA153="","",VLOOKUP(AA153,'【標準様式１】シフト記号表（勤務時間帯）'!$D$6:$X$47,21,FALSE))</f>
        <v/>
      </c>
      <c r="AB154" s="435" t="str">
        <f>IF(AB153="","",VLOOKUP(AB153,'【標準様式１】シフト記号表（勤務時間帯）'!$D$6:$X$47,21,FALSE))</f>
        <v/>
      </c>
      <c r="AC154" s="436" t="str">
        <f>IF(AC153="","",VLOOKUP(AC153,'【標準様式１】シフト記号表（勤務時間帯）'!$D$6:$X$47,21,FALSE))</f>
        <v/>
      </c>
      <c r="AD154" s="436" t="str">
        <f>IF(AD153="","",VLOOKUP(AD153,'【標準様式１】シフト記号表（勤務時間帯）'!$D$6:$X$47,21,FALSE))</f>
        <v/>
      </c>
      <c r="AE154" s="436" t="str">
        <f>IF(AE153="","",VLOOKUP(AE153,'【標準様式１】シフト記号表（勤務時間帯）'!$D$6:$X$47,21,FALSE))</f>
        <v/>
      </c>
      <c r="AF154" s="436" t="str">
        <f>IF(AF153="","",VLOOKUP(AF153,'【標準様式１】シフト記号表（勤務時間帯）'!$D$6:$X$47,21,FALSE))</f>
        <v/>
      </c>
      <c r="AG154" s="436" t="str">
        <f>IF(AG153="","",VLOOKUP(AG153,'【標準様式１】シフト記号表（勤務時間帯）'!$D$6:$X$47,21,FALSE))</f>
        <v/>
      </c>
      <c r="AH154" s="437" t="str">
        <f>IF(AH153="","",VLOOKUP(AH153,'【標準様式１】シフト記号表（勤務時間帯）'!$D$6:$X$47,21,FALSE))</f>
        <v/>
      </c>
      <c r="AI154" s="435" t="str">
        <f>IF(AI153="","",VLOOKUP(AI153,'【標準様式１】シフト記号表（勤務時間帯）'!$D$6:$X$47,21,FALSE))</f>
        <v/>
      </c>
      <c r="AJ154" s="436" t="str">
        <f>IF(AJ153="","",VLOOKUP(AJ153,'【標準様式１】シフト記号表（勤務時間帯）'!$D$6:$X$47,21,FALSE))</f>
        <v/>
      </c>
      <c r="AK154" s="436" t="str">
        <f>IF(AK153="","",VLOOKUP(AK153,'【標準様式１】シフト記号表（勤務時間帯）'!$D$6:$X$47,21,FALSE))</f>
        <v/>
      </c>
      <c r="AL154" s="436" t="str">
        <f>IF(AL153="","",VLOOKUP(AL153,'【標準様式１】シフト記号表（勤務時間帯）'!$D$6:$X$47,21,FALSE))</f>
        <v/>
      </c>
      <c r="AM154" s="436" t="str">
        <f>IF(AM153="","",VLOOKUP(AM153,'【標準様式１】シフト記号表（勤務時間帯）'!$D$6:$X$47,21,FALSE))</f>
        <v/>
      </c>
      <c r="AN154" s="436" t="str">
        <f>IF(AN153="","",VLOOKUP(AN153,'【標準様式１】シフト記号表（勤務時間帯）'!$D$6:$X$47,21,FALSE))</f>
        <v/>
      </c>
      <c r="AO154" s="437" t="str">
        <f>IF(AO153="","",VLOOKUP(AO153,'【標準様式１】シフト記号表（勤務時間帯）'!$D$6:$X$47,21,FALSE))</f>
        <v/>
      </c>
      <c r="AP154" s="435" t="str">
        <f>IF(AP153="","",VLOOKUP(AP153,'【標準様式１】シフト記号表（勤務時間帯）'!$D$6:$X$47,21,FALSE))</f>
        <v/>
      </c>
      <c r="AQ154" s="436" t="str">
        <f>IF(AQ153="","",VLOOKUP(AQ153,'【標準様式１】シフト記号表（勤務時間帯）'!$D$6:$X$47,21,FALSE))</f>
        <v/>
      </c>
      <c r="AR154" s="436" t="str">
        <f>IF(AR153="","",VLOOKUP(AR153,'【標準様式１】シフト記号表（勤務時間帯）'!$D$6:$X$47,21,FALSE))</f>
        <v/>
      </c>
      <c r="AS154" s="436" t="str">
        <f>IF(AS153="","",VLOOKUP(AS153,'【標準様式１】シフト記号表（勤務時間帯）'!$D$6:$X$47,21,FALSE))</f>
        <v/>
      </c>
      <c r="AT154" s="436" t="str">
        <f>IF(AT153="","",VLOOKUP(AT153,'【標準様式１】シフト記号表（勤務時間帯）'!$D$6:$X$47,21,FALSE))</f>
        <v/>
      </c>
      <c r="AU154" s="436" t="str">
        <f>IF(AU153="","",VLOOKUP(AU153,'【標準様式１】シフト記号表（勤務時間帯）'!$D$6:$X$47,21,FALSE))</f>
        <v/>
      </c>
      <c r="AV154" s="437" t="str">
        <f>IF(AV153="","",VLOOKUP(AV153,'【標準様式１】シフト記号表（勤務時間帯）'!$D$6:$X$47,21,FALSE))</f>
        <v/>
      </c>
      <c r="AW154" s="435" t="str">
        <f>IF(AW153="","",VLOOKUP(AW153,'【標準様式１】シフト記号表（勤務時間帯）'!$D$6:$X$47,21,FALSE))</f>
        <v/>
      </c>
      <c r="AX154" s="436" t="str">
        <f>IF(AX153="","",VLOOKUP(AX153,'【標準様式１】シフト記号表（勤務時間帯）'!$D$6:$X$47,21,FALSE))</f>
        <v/>
      </c>
      <c r="AY154" s="436" t="str">
        <f>IF(AY153="","",VLOOKUP(AY153,'【標準様式１】シフト記号表（勤務時間帯）'!$D$6:$X$47,21,FALSE))</f>
        <v/>
      </c>
      <c r="AZ154" s="1352">
        <f>IF($BC$3="４週",SUM(U154:AV154),IF($BC$3="暦月",SUM(U154:AY154),""))</f>
        <v>0</v>
      </c>
      <c r="BA154" s="1353"/>
      <c r="BB154" s="1354">
        <f>IF($BC$3="４週",AZ154/4,IF($BC$3="暦月",(AZ154/($BC$8/7)),""))</f>
        <v>0</v>
      </c>
      <c r="BC154" s="1353"/>
      <c r="BD154" s="1346"/>
      <c r="BE154" s="1347"/>
      <c r="BF154" s="1347"/>
      <c r="BG154" s="1347"/>
      <c r="BH154" s="1348"/>
    </row>
    <row r="155" spans="2:60" ht="20.25" customHeight="1" x14ac:dyDescent="0.4">
      <c r="B155" s="438"/>
      <c r="C155" s="1304"/>
      <c r="D155" s="1305"/>
      <c r="E155" s="1306"/>
      <c r="F155" s="439"/>
      <c r="G155" s="440">
        <f>C153</f>
        <v>0</v>
      </c>
      <c r="H155" s="1309"/>
      <c r="I155" s="1316"/>
      <c r="J155" s="1317"/>
      <c r="K155" s="1317"/>
      <c r="L155" s="1318"/>
      <c r="M155" s="1325"/>
      <c r="N155" s="1326"/>
      <c r="O155" s="1327"/>
      <c r="P155" s="276" t="s">
        <v>836</v>
      </c>
      <c r="Q155" s="211"/>
      <c r="R155" s="211"/>
      <c r="S155" s="459"/>
      <c r="T155" s="460"/>
      <c r="U155" s="444" t="str">
        <f>IF(U153="","",VLOOKUP(U153,'【標準様式１】シフト記号表（勤務時間帯）'!$D$6:$Z$47,23,FALSE))</f>
        <v/>
      </c>
      <c r="V155" s="445" t="str">
        <f>IF(V153="","",VLOOKUP(V153,'【標準様式１】シフト記号表（勤務時間帯）'!$D$6:$Z$47,23,FALSE))</f>
        <v/>
      </c>
      <c r="W155" s="445" t="str">
        <f>IF(W153="","",VLOOKUP(W153,'【標準様式１】シフト記号表（勤務時間帯）'!$D$6:$Z$47,23,FALSE))</f>
        <v/>
      </c>
      <c r="X155" s="445" t="str">
        <f>IF(X153="","",VLOOKUP(X153,'【標準様式１】シフト記号表（勤務時間帯）'!$D$6:$Z$47,23,FALSE))</f>
        <v/>
      </c>
      <c r="Y155" s="445" t="str">
        <f>IF(Y153="","",VLOOKUP(Y153,'【標準様式１】シフト記号表（勤務時間帯）'!$D$6:$Z$47,23,FALSE))</f>
        <v/>
      </c>
      <c r="Z155" s="445" t="str">
        <f>IF(Z153="","",VLOOKUP(Z153,'【標準様式１】シフト記号表（勤務時間帯）'!$D$6:$Z$47,23,FALSE))</f>
        <v/>
      </c>
      <c r="AA155" s="446" t="str">
        <f>IF(AA153="","",VLOOKUP(AA153,'【標準様式１】シフト記号表（勤務時間帯）'!$D$6:$Z$47,23,FALSE))</f>
        <v/>
      </c>
      <c r="AB155" s="444" t="str">
        <f>IF(AB153="","",VLOOKUP(AB153,'【標準様式１】シフト記号表（勤務時間帯）'!$D$6:$Z$47,23,FALSE))</f>
        <v/>
      </c>
      <c r="AC155" s="445" t="str">
        <f>IF(AC153="","",VLOOKUP(AC153,'【標準様式１】シフト記号表（勤務時間帯）'!$D$6:$Z$47,23,FALSE))</f>
        <v/>
      </c>
      <c r="AD155" s="445" t="str">
        <f>IF(AD153="","",VLOOKUP(AD153,'【標準様式１】シフト記号表（勤務時間帯）'!$D$6:$Z$47,23,FALSE))</f>
        <v/>
      </c>
      <c r="AE155" s="445" t="str">
        <f>IF(AE153="","",VLOOKUP(AE153,'【標準様式１】シフト記号表（勤務時間帯）'!$D$6:$Z$47,23,FALSE))</f>
        <v/>
      </c>
      <c r="AF155" s="445" t="str">
        <f>IF(AF153="","",VLOOKUP(AF153,'【標準様式１】シフト記号表（勤務時間帯）'!$D$6:$Z$47,23,FALSE))</f>
        <v/>
      </c>
      <c r="AG155" s="445" t="str">
        <f>IF(AG153="","",VLOOKUP(AG153,'【標準様式１】シフト記号表（勤務時間帯）'!$D$6:$Z$47,23,FALSE))</f>
        <v/>
      </c>
      <c r="AH155" s="446" t="str">
        <f>IF(AH153="","",VLOOKUP(AH153,'【標準様式１】シフト記号表（勤務時間帯）'!$D$6:$Z$47,23,FALSE))</f>
        <v/>
      </c>
      <c r="AI155" s="444" t="str">
        <f>IF(AI153="","",VLOOKUP(AI153,'【標準様式１】シフト記号表（勤務時間帯）'!$D$6:$Z$47,23,FALSE))</f>
        <v/>
      </c>
      <c r="AJ155" s="445" t="str">
        <f>IF(AJ153="","",VLOOKUP(AJ153,'【標準様式１】シフト記号表（勤務時間帯）'!$D$6:$Z$47,23,FALSE))</f>
        <v/>
      </c>
      <c r="AK155" s="445" t="str">
        <f>IF(AK153="","",VLOOKUP(AK153,'【標準様式１】シフト記号表（勤務時間帯）'!$D$6:$Z$47,23,FALSE))</f>
        <v/>
      </c>
      <c r="AL155" s="445" t="str">
        <f>IF(AL153="","",VLOOKUP(AL153,'【標準様式１】シフト記号表（勤務時間帯）'!$D$6:$Z$47,23,FALSE))</f>
        <v/>
      </c>
      <c r="AM155" s="445" t="str">
        <f>IF(AM153="","",VLOOKUP(AM153,'【標準様式１】シフト記号表（勤務時間帯）'!$D$6:$Z$47,23,FALSE))</f>
        <v/>
      </c>
      <c r="AN155" s="445" t="str">
        <f>IF(AN153="","",VLOOKUP(AN153,'【標準様式１】シフト記号表（勤務時間帯）'!$D$6:$Z$47,23,FALSE))</f>
        <v/>
      </c>
      <c r="AO155" s="446" t="str">
        <f>IF(AO153="","",VLOOKUP(AO153,'【標準様式１】シフト記号表（勤務時間帯）'!$D$6:$Z$47,23,FALSE))</f>
        <v/>
      </c>
      <c r="AP155" s="444" t="str">
        <f>IF(AP153="","",VLOOKUP(AP153,'【標準様式１】シフト記号表（勤務時間帯）'!$D$6:$Z$47,23,FALSE))</f>
        <v/>
      </c>
      <c r="AQ155" s="445" t="str">
        <f>IF(AQ153="","",VLOOKUP(AQ153,'【標準様式１】シフト記号表（勤務時間帯）'!$D$6:$Z$47,23,FALSE))</f>
        <v/>
      </c>
      <c r="AR155" s="445" t="str">
        <f>IF(AR153="","",VLOOKUP(AR153,'【標準様式１】シフト記号表（勤務時間帯）'!$D$6:$Z$47,23,FALSE))</f>
        <v/>
      </c>
      <c r="AS155" s="445" t="str">
        <f>IF(AS153="","",VLOOKUP(AS153,'【標準様式１】シフト記号表（勤務時間帯）'!$D$6:$Z$47,23,FALSE))</f>
        <v/>
      </c>
      <c r="AT155" s="445" t="str">
        <f>IF(AT153="","",VLOOKUP(AT153,'【標準様式１】シフト記号表（勤務時間帯）'!$D$6:$Z$47,23,FALSE))</f>
        <v/>
      </c>
      <c r="AU155" s="445" t="str">
        <f>IF(AU153="","",VLOOKUP(AU153,'【標準様式１】シフト記号表（勤務時間帯）'!$D$6:$Z$47,23,FALSE))</f>
        <v/>
      </c>
      <c r="AV155" s="446" t="str">
        <f>IF(AV153="","",VLOOKUP(AV153,'【標準様式１】シフト記号表（勤務時間帯）'!$D$6:$Z$47,23,FALSE))</f>
        <v/>
      </c>
      <c r="AW155" s="444" t="str">
        <f>IF(AW153="","",VLOOKUP(AW153,'【標準様式１】シフト記号表（勤務時間帯）'!$D$6:$Z$47,23,FALSE))</f>
        <v/>
      </c>
      <c r="AX155" s="445" t="str">
        <f>IF(AX153="","",VLOOKUP(AX153,'【標準様式１】シフト記号表（勤務時間帯）'!$D$6:$Z$47,23,FALSE))</f>
        <v/>
      </c>
      <c r="AY155" s="445" t="str">
        <f>IF(AY153="","",VLOOKUP(AY153,'【標準様式１】シフト記号表（勤務時間帯）'!$D$6:$Z$47,23,FALSE))</f>
        <v/>
      </c>
      <c r="AZ155" s="1355">
        <f>IF($BC$3="４週",SUM(U155:AV155),IF($BC$3="暦月",SUM(U155:AY155),""))</f>
        <v>0</v>
      </c>
      <c r="BA155" s="1356"/>
      <c r="BB155" s="1357">
        <f>IF($BC$3="４週",AZ155/4,IF($BC$3="暦月",(AZ155/($BC$8/7)),""))</f>
        <v>0</v>
      </c>
      <c r="BC155" s="1356"/>
      <c r="BD155" s="1349"/>
      <c r="BE155" s="1350"/>
      <c r="BF155" s="1350"/>
      <c r="BG155" s="1350"/>
      <c r="BH155" s="1351"/>
    </row>
    <row r="156" spans="2:60" ht="20.25" customHeight="1" x14ac:dyDescent="0.4">
      <c r="B156" s="447"/>
      <c r="C156" s="1298"/>
      <c r="D156" s="1299"/>
      <c r="E156" s="1300"/>
      <c r="F156" s="448"/>
      <c r="G156" s="449"/>
      <c r="H156" s="1307"/>
      <c r="I156" s="1310"/>
      <c r="J156" s="1311"/>
      <c r="K156" s="1311"/>
      <c r="L156" s="1312"/>
      <c r="M156" s="1319"/>
      <c r="N156" s="1320"/>
      <c r="O156" s="1321"/>
      <c r="P156" s="466" t="s">
        <v>833</v>
      </c>
      <c r="Q156" s="467"/>
      <c r="R156" s="467"/>
      <c r="S156" s="468"/>
      <c r="T156" s="469"/>
      <c r="U156" s="452"/>
      <c r="V156" s="453"/>
      <c r="W156" s="453"/>
      <c r="X156" s="453"/>
      <c r="Y156" s="453"/>
      <c r="Z156" s="453"/>
      <c r="AA156" s="454"/>
      <c r="AB156" s="452"/>
      <c r="AC156" s="453"/>
      <c r="AD156" s="453"/>
      <c r="AE156" s="453"/>
      <c r="AF156" s="453"/>
      <c r="AG156" s="453"/>
      <c r="AH156" s="454"/>
      <c r="AI156" s="452"/>
      <c r="AJ156" s="453"/>
      <c r="AK156" s="453"/>
      <c r="AL156" s="453"/>
      <c r="AM156" s="453"/>
      <c r="AN156" s="453"/>
      <c r="AO156" s="454"/>
      <c r="AP156" s="452"/>
      <c r="AQ156" s="453"/>
      <c r="AR156" s="453"/>
      <c r="AS156" s="453"/>
      <c r="AT156" s="453"/>
      <c r="AU156" s="453"/>
      <c r="AV156" s="454"/>
      <c r="AW156" s="452"/>
      <c r="AX156" s="453"/>
      <c r="AY156" s="453"/>
      <c r="AZ156" s="1328"/>
      <c r="BA156" s="1329"/>
      <c r="BB156" s="1342"/>
      <c r="BC156" s="1329"/>
      <c r="BD156" s="1343"/>
      <c r="BE156" s="1344"/>
      <c r="BF156" s="1344"/>
      <c r="BG156" s="1344"/>
      <c r="BH156" s="1345"/>
    </row>
    <row r="157" spans="2:60" ht="20.25" customHeight="1" x14ac:dyDescent="0.4">
      <c r="B157" s="428">
        <f>B154+1</f>
        <v>46</v>
      </c>
      <c r="C157" s="1301"/>
      <c r="D157" s="1302"/>
      <c r="E157" s="1303"/>
      <c r="F157" s="429">
        <f>C156</f>
        <v>0</v>
      </c>
      <c r="G157" s="430"/>
      <c r="H157" s="1308"/>
      <c r="I157" s="1313"/>
      <c r="J157" s="1314"/>
      <c r="K157" s="1314"/>
      <c r="L157" s="1315"/>
      <c r="M157" s="1322"/>
      <c r="N157" s="1323"/>
      <c r="O157" s="1324"/>
      <c r="P157" s="431" t="s">
        <v>835</v>
      </c>
      <c r="Q157" s="432"/>
      <c r="R157" s="432"/>
      <c r="S157" s="433"/>
      <c r="T157" s="434"/>
      <c r="U157" s="435" t="str">
        <f>IF(U156="","",VLOOKUP(U156,'【標準様式１】シフト記号表（勤務時間帯）'!$D$6:$X$47,21,FALSE))</f>
        <v/>
      </c>
      <c r="V157" s="436" t="str">
        <f>IF(V156="","",VLOOKUP(V156,'【標準様式１】シフト記号表（勤務時間帯）'!$D$6:$X$47,21,FALSE))</f>
        <v/>
      </c>
      <c r="W157" s="436" t="str">
        <f>IF(W156="","",VLOOKUP(W156,'【標準様式１】シフト記号表（勤務時間帯）'!$D$6:$X$47,21,FALSE))</f>
        <v/>
      </c>
      <c r="X157" s="436" t="str">
        <f>IF(X156="","",VLOOKUP(X156,'【標準様式１】シフト記号表（勤務時間帯）'!$D$6:$X$47,21,FALSE))</f>
        <v/>
      </c>
      <c r="Y157" s="436" t="str">
        <f>IF(Y156="","",VLOOKUP(Y156,'【標準様式１】シフト記号表（勤務時間帯）'!$D$6:$X$47,21,FALSE))</f>
        <v/>
      </c>
      <c r="Z157" s="436" t="str">
        <f>IF(Z156="","",VLOOKUP(Z156,'【標準様式１】シフト記号表（勤務時間帯）'!$D$6:$X$47,21,FALSE))</f>
        <v/>
      </c>
      <c r="AA157" s="437" t="str">
        <f>IF(AA156="","",VLOOKUP(AA156,'【標準様式１】シフト記号表（勤務時間帯）'!$D$6:$X$47,21,FALSE))</f>
        <v/>
      </c>
      <c r="AB157" s="435" t="str">
        <f>IF(AB156="","",VLOOKUP(AB156,'【標準様式１】シフト記号表（勤務時間帯）'!$D$6:$X$47,21,FALSE))</f>
        <v/>
      </c>
      <c r="AC157" s="436" t="str">
        <f>IF(AC156="","",VLOOKUP(AC156,'【標準様式１】シフト記号表（勤務時間帯）'!$D$6:$X$47,21,FALSE))</f>
        <v/>
      </c>
      <c r="AD157" s="436" t="str">
        <f>IF(AD156="","",VLOOKUP(AD156,'【標準様式１】シフト記号表（勤務時間帯）'!$D$6:$X$47,21,FALSE))</f>
        <v/>
      </c>
      <c r="AE157" s="436" t="str">
        <f>IF(AE156="","",VLOOKUP(AE156,'【標準様式１】シフト記号表（勤務時間帯）'!$D$6:$X$47,21,FALSE))</f>
        <v/>
      </c>
      <c r="AF157" s="436" t="str">
        <f>IF(AF156="","",VLOOKUP(AF156,'【標準様式１】シフト記号表（勤務時間帯）'!$D$6:$X$47,21,FALSE))</f>
        <v/>
      </c>
      <c r="AG157" s="436" t="str">
        <f>IF(AG156="","",VLOOKUP(AG156,'【標準様式１】シフト記号表（勤務時間帯）'!$D$6:$X$47,21,FALSE))</f>
        <v/>
      </c>
      <c r="AH157" s="437" t="str">
        <f>IF(AH156="","",VLOOKUP(AH156,'【標準様式１】シフト記号表（勤務時間帯）'!$D$6:$X$47,21,FALSE))</f>
        <v/>
      </c>
      <c r="AI157" s="435" t="str">
        <f>IF(AI156="","",VLOOKUP(AI156,'【標準様式１】シフト記号表（勤務時間帯）'!$D$6:$X$47,21,FALSE))</f>
        <v/>
      </c>
      <c r="AJ157" s="436" t="str">
        <f>IF(AJ156="","",VLOOKUP(AJ156,'【標準様式１】シフト記号表（勤務時間帯）'!$D$6:$X$47,21,FALSE))</f>
        <v/>
      </c>
      <c r="AK157" s="436" t="str">
        <f>IF(AK156="","",VLOOKUP(AK156,'【標準様式１】シフト記号表（勤務時間帯）'!$D$6:$X$47,21,FALSE))</f>
        <v/>
      </c>
      <c r="AL157" s="436" t="str">
        <f>IF(AL156="","",VLOOKUP(AL156,'【標準様式１】シフト記号表（勤務時間帯）'!$D$6:$X$47,21,FALSE))</f>
        <v/>
      </c>
      <c r="AM157" s="436" t="str">
        <f>IF(AM156="","",VLOOKUP(AM156,'【標準様式１】シフト記号表（勤務時間帯）'!$D$6:$X$47,21,FALSE))</f>
        <v/>
      </c>
      <c r="AN157" s="436" t="str">
        <f>IF(AN156="","",VLOOKUP(AN156,'【標準様式１】シフト記号表（勤務時間帯）'!$D$6:$X$47,21,FALSE))</f>
        <v/>
      </c>
      <c r="AO157" s="437" t="str">
        <f>IF(AO156="","",VLOOKUP(AO156,'【標準様式１】シフト記号表（勤務時間帯）'!$D$6:$X$47,21,FALSE))</f>
        <v/>
      </c>
      <c r="AP157" s="435" t="str">
        <f>IF(AP156="","",VLOOKUP(AP156,'【標準様式１】シフト記号表（勤務時間帯）'!$D$6:$X$47,21,FALSE))</f>
        <v/>
      </c>
      <c r="AQ157" s="436" t="str">
        <f>IF(AQ156="","",VLOOKUP(AQ156,'【標準様式１】シフト記号表（勤務時間帯）'!$D$6:$X$47,21,FALSE))</f>
        <v/>
      </c>
      <c r="AR157" s="436" t="str">
        <f>IF(AR156="","",VLOOKUP(AR156,'【標準様式１】シフト記号表（勤務時間帯）'!$D$6:$X$47,21,FALSE))</f>
        <v/>
      </c>
      <c r="AS157" s="436" t="str">
        <f>IF(AS156="","",VLOOKUP(AS156,'【標準様式１】シフト記号表（勤務時間帯）'!$D$6:$X$47,21,FALSE))</f>
        <v/>
      </c>
      <c r="AT157" s="436" t="str">
        <f>IF(AT156="","",VLOOKUP(AT156,'【標準様式１】シフト記号表（勤務時間帯）'!$D$6:$X$47,21,FALSE))</f>
        <v/>
      </c>
      <c r="AU157" s="436" t="str">
        <f>IF(AU156="","",VLOOKUP(AU156,'【標準様式１】シフト記号表（勤務時間帯）'!$D$6:$X$47,21,FALSE))</f>
        <v/>
      </c>
      <c r="AV157" s="437" t="str">
        <f>IF(AV156="","",VLOOKUP(AV156,'【標準様式１】シフト記号表（勤務時間帯）'!$D$6:$X$47,21,FALSE))</f>
        <v/>
      </c>
      <c r="AW157" s="435" t="str">
        <f>IF(AW156="","",VLOOKUP(AW156,'【標準様式１】シフト記号表（勤務時間帯）'!$D$6:$X$47,21,FALSE))</f>
        <v/>
      </c>
      <c r="AX157" s="436" t="str">
        <f>IF(AX156="","",VLOOKUP(AX156,'【標準様式１】シフト記号表（勤務時間帯）'!$D$6:$X$47,21,FALSE))</f>
        <v/>
      </c>
      <c r="AY157" s="436" t="str">
        <f>IF(AY156="","",VLOOKUP(AY156,'【標準様式１】シフト記号表（勤務時間帯）'!$D$6:$X$47,21,FALSE))</f>
        <v/>
      </c>
      <c r="AZ157" s="1352">
        <f>IF($BC$3="４週",SUM(U157:AV157),IF($BC$3="暦月",SUM(U157:AY157),""))</f>
        <v>0</v>
      </c>
      <c r="BA157" s="1353"/>
      <c r="BB157" s="1354">
        <f>IF($BC$3="４週",AZ157/4,IF($BC$3="暦月",(AZ157/($BC$8/7)),""))</f>
        <v>0</v>
      </c>
      <c r="BC157" s="1353"/>
      <c r="BD157" s="1346"/>
      <c r="BE157" s="1347"/>
      <c r="BF157" s="1347"/>
      <c r="BG157" s="1347"/>
      <c r="BH157" s="1348"/>
    </row>
    <row r="158" spans="2:60" ht="20.25" customHeight="1" x14ac:dyDescent="0.4">
      <c r="B158" s="438"/>
      <c r="C158" s="1304"/>
      <c r="D158" s="1305"/>
      <c r="E158" s="1306"/>
      <c r="F158" s="439"/>
      <c r="G158" s="440">
        <f>C156</f>
        <v>0</v>
      </c>
      <c r="H158" s="1309"/>
      <c r="I158" s="1316"/>
      <c r="J158" s="1317"/>
      <c r="K158" s="1317"/>
      <c r="L158" s="1318"/>
      <c r="M158" s="1325"/>
      <c r="N158" s="1326"/>
      <c r="O158" s="1327"/>
      <c r="P158" s="276" t="s">
        <v>836</v>
      </c>
      <c r="Q158" s="211"/>
      <c r="R158" s="211"/>
      <c r="S158" s="459"/>
      <c r="T158" s="460"/>
      <c r="U158" s="444" t="str">
        <f>IF(U156="","",VLOOKUP(U156,'【標準様式１】シフト記号表（勤務時間帯）'!$D$6:$Z$47,23,FALSE))</f>
        <v/>
      </c>
      <c r="V158" s="445" t="str">
        <f>IF(V156="","",VLOOKUP(V156,'【標準様式１】シフト記号表（勤務時間帯）'!$D$6:$Z$47,23,FALSE))</f>
        <v/>
      </c>
      <c r="W158" s="445" t="str">
        <f>IF(W156="","",VLOOKUP(W156,'【標準様式１】シフト記号表（勤務時間帯）'!$D$6:$Z$47,23,FALSE))</f>
        <v/>
      </c>
      <c r="X158" s="445" t="str">
        <f>IF(X156="","",VLOOKUP(X156,'【標準様式１】シフト記号表（勤務時間帯）'!$D$6:$Z$47,23,FALSE))</f>
        <v/>
      </c>
      <c r="Y158" s="445" t="str">
        <f>IF(Y156="","",VLOOKUP(Y156,'【標準様式１】シフト記号表（勤務時間帯）'!$D$6:$Z$47,23,FALSE))</f>
        <v/>
      </c>
      <c r="Z158" s="445" t="str">
        <f>IF(Z156="","",VLOOKUP(Z156,'【標準様式１】シフト記号表（勤務時間帯）'!$D$6:$Z$47,23,FALSE))</f>
        <v/>
      </c>
      <c r="AA158" s="446" t="str">
        <f>IF(AA156="","",VLOOKUP(AA156,'【標準様式１】シフト記号表（勤務時間帯）'!$D$6:$Z$47,23,FALSE))</f>
        <v/>
      </c>
      <c r="AB158" s="444" t="str">
        <f>IF(AB156="","",VLOOKUP(AB156,'【標準様式１】シフト記号表（勤務時間帯）'!$D$6:$Z$47,23,FALSE))</f>
        <v/>
      </c>
      <c r="AC158" s="445" t="str">
        <f>IF(AC156="","",VLOOKUP(AC156,'【標準様式１】シフト記号表（勤務時間帯）'!$D$6:$Z$47,23,FALSE))</f>
        <v/>
      </c>
      <c r="AD158" s="445" t="str">
        <f>IF(AD156="","",VLOOKUP(AD156,'【標準様式１】シフト記号表（勤務時間帯）'!$D$6:$Z$47,23,FALSE))</f>
        <v/>
      </c>
      <c r="AE158" s="445" t="str">
        <f>IF(AE156="","",VLOOKUP(AE156,'【標準様式１】シフト記号表（勤務時間帯）'!$D$6:$Z$47,23,FALSE))</f>
        <v/>
      </c>
      <c r="AF158" s="445" t="str">
        <f>IF(AF156="","",VLOOKUP(AF156,'【標準様式１】シフト記号表（勤務時間帯）'!$D$6:$Z$47,23,FALSE))</f>
        <v/>
      </c>
      <c r="AG158" s="445" t="str">
        <f>IF(AG156="","",VLOOKUP(AG156,'【標準様式１】シフト記号表（勤務時間帯）'!$D$6:$Z$47,23,FALSE))</f>
        <v/>
      </c>
      <c r="AH158" s="446" t="str">
        <f>IF(AH156="","",VLOOKUP(AH156,'【標準様式１】シフト記号表（勤務時間帯）'!$D$6:$Z$47,23,FALSE))</f>
        <v/>
      </c>
      <c r="AI158" s="444" t="str">
        <f>IF(AI156="","",VLOOKUP(AI156,'【標準様式１】シフト記号表（勤務時間帯）'!$D$6:$Z$47,23,FALSE))</f>
        <v/>
      </c>
      <c r="AJ158" s="445" t="str">
        <f>IF(AJ156="","",VLOOKUP(AJ156,'【標準様式１】シフト記号表（勤務時間帯）'!$D$6:$Z$47,23,FALSE))</f>
        <v/>
      </c>
      <c r="AK158" s="445" t="str">
        <f>IF(AK156="","",VLOOKUP(AK156,'【標準様式１】シフト記号表（勤務時間帯）'!$D$6:$Z$47,23,FALSE))</f>
        <v/>
      </c>
      <c r="AL158" s="445" t="str">
        <f>IF(AL156="","",VLOOKUP(AL156,'【標準様式１】シフト記号表（勤務時間帯）'!$D$6:$Z$47,23,FALSE))</f>
        <v/>
      </c>
      <c r="AM158" s="445" t="str">
        <f>IF(AM156="","",VLOOKUP(AM156,'【標準様式１】シフト記号表（勤務時間帯）'!$D$6:$Z$47,23,FALSE))</f>
        <v/>
      </c>
      <c r="AN158" s="445" t="str">
        <f>IF(AN156="","",VLOOKUP(AN156,'【標準様式１】シフト記号表（勤務時間帯）'!$D$6:$Z$47,23,FALSE))</f>
        <v/>
      </c>
      <c r="AO158" s="446" t="str">
        <f>IF(AO156="","",VLOOKUP(AO156,'【標準様式１】シフト記号表（勤務時間帯）'!$D$6:$Z$47,23,FALSE))</f>
        <v/>
      </c>
      <c r="AP158" s="444" t="str">
        <f>IF(AP156="","",VLOOKUP(AP156,'【標準様式１】シフト記号表（勤務時間帯）'!$D$6:$Z$47,23,FALSE))</f>
        <v/>
      </c>
      <c r="AQ158" s="445" t="str">
        <f>IF(AQ156="","",VLOOKUP(AQ156,'【標準様式１】シフト記号表（勤務時間帯）'!$D$6:$Z$47,23,FALSE))</f>
        <v/>
      </c>
      <c r="AR158" s="445" t="str">
        <f>IF(AR156="","",VLOOKUP(AR156,'【標準様式１】シフト記号表（勤務時間帯）'!$D$6:$Z$47,23,FALSE))</f>
        <v/>
      </c>
      <c r="AS158" s="445" t="str">
        <f>IF(AS156="","",VLOOKUP(AS156,'【標準様式１】シフト記号表（勤務時間帯）'!$D$6:$Z$47,23,FALSE))</f>
        <v/>
      </c>
      <c r="AT158" s="445" t="str">
        <f>IF(AT156="","",VLOOKUP(AT156,'【標準様式１】シフト記号表（勤務時間帯）'!$D$6:$Z$47,23,FALSE))</f>
        <v/>
      </c>
      <c r="AU158" s="445" t="str">
        <f>IF(AU156="","",VLOOKUP(AU156,'【標準様式１】シフト記号表（勤務時間帯）'!$D$6:$Z$47,23,FALSE))</f>
        <v/>
      </c>
      <c r="AV158" s="446" t="str">
        <f>IF(AV156="","",VLOOKUP(AV156,'【標準様式１】シフト記号表（勤務時間帯）'!$D$6:$Z$47,23,FALSE))</f>
        <v/>
      </c>
      <c r="AW158" s="444" t="str">
        <f>IF(AW156="","",VLOOKUP(AW156,'【標準様式１】シフト記号表（勤務時間帯）'!$D$6:$Z$47,23,FALSE))</f>
        <v/>
      </c>
      <c r="AX158" s="445" t="str">
        <f>IF(AX156="","",VLOOKUP(AX156,'【標準様式１】シフト記号表（勤務時間帯）'!$D$6:$Z$47,23,FALSE))</f>
        <v/>
      </c>
      <c r="AY158" s="445" t="str">
        <f>IF(AY156="","",VLOOKUP(AY156,'【標準様式１】シフト記号表（勤務時間帯）'!$D$6:$Z$47,23,FALSE))</f>
        <v/>
      </c>
      <c r="AZ158" s="1355">
        <f>IF($BC$3="４週",SUM(U158:AV158),IF($BC$3="暦月",SUM(U158:AY158),""))</f>
        <v>0</v>
      </c>
      <c r="BA158" s="1356"/>
      <c r="BB158" s="1357">
        <f>IF($BC$3="４週",AZ158/4,IF($BC$3="暦月",(AZ158/($BC$8/7)),""))</f>
        <v>0</v>
      </c>
      <c r="BC158" s="1356"/>
      <c r="BD158" s="1349"/>
      <c r="BE158" s="1350"/>
      <c r="BF158" s="1350"/>
      <c r="BG158" s="1350"/>
      <c r="BH158" s="1351"/>
    </row>
    <row r="159" spans="2:60" ht="20.25" customHeight="1" x14ac:dyDescent="0.4">
      <c r="B159" s="447"/>
      <c r="C159" s="1298"/>
      <c r="D159" s="1299"/>
      <c r="E159" s="1300"/>
      <c r="F159" s="448"/>
      <c r="G159" s="449"/>
      <c r="H159" s="1307"/>
      <c r="I159" s="1310"/>
      <c r="J159" s="1311"/>
      <c r="K159" s="1311"/>
      <c r="L159" s="1312"/>
      <c r="M159" s="1319"/>
      <c r="N159" s="1320"/>
      <c r="O159" s="1321"/>
      <c r="P159" s="466" t="s">
        <v>833</v>
      </c>
      <c r="Q159" s="467"/>
      <c r="R159" s="467"/>
      <c r="S159" s="468"/>
      <c r="T159" s="469"/>
      <c r="U159" s="452"/>
      <c r="V159" s="453"/>
      <c r="W159" s="453"/>
      <c r="X159" s="453"/>
      <c r="Y159" s="453"/>
      <c r="Z159" s="453"/>
      <c r="AA159" s="454"/>
      <c r="AB159" s="452"/>
      <c r="AC159" s="453"/>
      <c r="AD159" s="453"/>
      <c r="AE159" s="453"/>
      <c r="AF159" s="453"/>
      <c r="AG159" s="453"/>
      <c r="AH159" s="454"/>
      <c r="AI159" s="452"/>
      <c r="AJ159" s="453"/>
      <c r="AK159" s="453"/>
      <c r="AL159" s="453"/>
      <c r="AM159" s="453"/>
      <c r="AN159" s="453"/>
      <c r="AO159" s="454"/>
      <c r="AP159" s="452"/>
      <c r="AQ159" s="453"/>
      <c r="AR159" s="453"/>
      <c r="AS159" s="453"/>
      <c r="AT159" s="453"/>
      <c r="AU159" s="453"/>
      <c r="AV159" s="454"/>
      <c r="AW159" s="452"/>
      <c r="AX159" s="453"/>
      <c r="AY159" s="453"/>
      <c r="AZ159" s="1328"/>
      <c r="BA159" s="1329"/>
      <c r="BB159" s="1342"/>
      <c r="BC159" s="1329"/>
      <c r="BD159" s="1343"/>
      <c r="BE159" s="1344"/>
      <c r="BF159" s="1344"/>
      <c r="BG159" s="1344"/>
      <c r="BH159" s="1345"/>
    </row>
    <row r="160" spans="2:60" ht="20.25" customHeight="1" x14ac:dyDescent="0.4">
      <c r="B160" s="428">
        <f>B157+1</f>
        <v>47</v>
      </c>
      <c r="C160" s="1301"/>
      <c r="D160" s="1302"/>
      <c r="E160" s="1303"/>
      <c r="F160" s="429">
        <f>C159</f>
        <v>0</v>
      </c>
      <c r="G160" s="430"/>
      <c r="H160" s="1308"/>
      <c r="I160" s="1313"/>
      <c r="J160" s="1314"/>
      <c r="K160" s="1314"/>
      <c r="L160" s="1315"/>
      <c r="M160" s="1322"/>
      <c r="N160" s="1323"/>
      <c r="O160" s="1324"/>
      <c r="P160" s="431" t="s">
        <v>835</v>
      </c>
      <c r="Q160" s="432"/>
      <c r="R160" s="432"/>
      <c r="S160" s="433"/>
      <c r="T160" s="434"/>
      <c r="U160" s="435" t="str">
        <f>IF(U159="","",VLOOKUP(U159,'【標準様式１】シフト記号表（勤務時間帯）'!$D$6:$X$47,21,FALSE))</f>
        <v/>
      </c>
      <c r="V160" s="436" t="str">
        <f>IF(V159="","",VLOOKUP(V159,'【標準様式１】シフト記号表（勤務時間帯）'!$D$6:$X$47,21,FALSE))</f>
        <v/>
      </c>
      <c r="W160" s="436" t="str">
        <f>IF(W159="","",VLOOKUP(W159,'【標準様式１】シフト記号表（勤務時間帯）'!$D$6:$X$47,21,FALSE))</f>
        <v/>
      </c>
      <c r="X160" s="436" t="str">
        <f>IF(X159="","",VLOOKUP(X159,'【標準様式１】シフト記号表（勤務時間帯）'!$D$6:$X$47,21,FALSE))</f>
        <v/>
      </c>
      <c r="Y160" s="436" t="str">
        <f>IF(Y159="","",VLOOKUP(Y159,'【標準様式１】シフト記号表（勤務時間帯）'!$D$6:$X$47,21,FALSE))</f>
        <v/>
      </c>
      <c r="Z160" s="436" t="str">
        <f>IF(Z159="","",VLOOKUP(Z159,'【標準様式１】シフト記号表（勤務時間帯）'!$D$6:$X$47,21,FALSE))</f>
        <v/>
      </c>
      <c r="AA160" s="437" t="str">
        <f>IF(AA159="","",VLOOKUP(AA159,'【標準様式１】シフト記号表（勤務時間帯）'!$D$6:$X$47,21,FALSE))</f>
        <v/>
      </c>
      <c r="AB160" s="435" t="str">
        <f>IF(AB159="","",VLOOKUP(AB159,'【標準様式１】シフト記号表（勤務時間帯）'!$D$6:$X$47,21,FALSE))</f>
        <v/>
      </c>
      <c r="AC160" s="436" t="str">
        <f>IF(AC159="","",VLOOKUP(AC159,'【標準様式１】シフト記号表（勤務時間帯）'!$D$6:$X$47,21,FALSE))</f>
        <v/>
      </c>
      <c r="AD160" s="436" t="str">
        <f>IF(AD159="","",VLOOKUP(AD159,'【標準様式１】シフト記号表（勤務時間帯）'!$D$6:$X$47,21,FALSE))</f>
        <v/>
      </c>
      <c r="AE160" s="436" t="str">
        <f>IF(AE159="","",VLOOKUP(AE159,'【標準様式１】シフト記号表（勤務時間帯）'!$D$6:$X$47,21,FALSE))</f>
        <v/>
      </c>
      <c r="AF160" s="436" t="str">
        <f>IF(AF159="","",VLOOKUP(AF159,'【標準様式１】シフト記号表（勤務時間帯）'!$D$6:$X$47,21,FALSE))</f>
        <v/>
      </c>
      <c r="AG160" s="436" t="str">
        <f>IF(AG159="","",VLOOKUP(AG159,'【標準様式１】シフト記号表（勤務時間帯）'!$D$6:$X$47,21,FALSE))</f>
        <v/>
      </c>
      <c r="AH160" s="437" t="str">
        <f>IF(AH159="","",VLOOKUP(AH159,'【標準様式１】シフト記号表（勤務時間帯）'!$D$6:$X$47,21,FALSE))</f>
        <v/>
      </c>
      <c r="AI160" s="435" t="str">
        <f>IF(AI159="","",VLOOKUP(AI159,'【標準様式１】シフト記号表（勤務時間帯）'!$D$6:$X$47,21,FALSE))</f>
        <v/>
      </c>
      <c r="AJ160" s="436" t="str">
        <f>IF(AJ159="","",VLOOKUP(AJ159,'【標準様式１】シフト記号表（勤務時間帯）'!$D$6:$X$47,21,FALSE))</f>
        <v/>
      </c>
      <c r="AK160" s="436" t="str">
        <f>IF(AK159="","",VLOOKUP(AK159,'【標準様式１】シフト記号表（勤務時間帯）'!$D$6:$X$47,21,FALSE))</f>
        <v/>
      </c>
      <c r="AL160" s="436" t="str">
        <f>IF(AL159="","",VLOOKUP(AL159,'【標準様式１】シフト記号表（勤務時間帯）'!$D$6:$X$47,21,FALSE))</f>
        <v/>
      </c>
      <c r="AM160" s="436" t="str">
        <f>IF(AM159="","",VLOOKUP(AM159,'【標準様式１】シフト記号表（勤務時間帯）'!$D$6:$X$47,21,FALSE))</f>
        <v/>
      </c>
      <c r="AN160" s="436" t="str">
        <f>IF(AN159="","",VLOOKUP(AN159,'【標準様式１】シフト記号表（勤務時間帯）'!$D$6:$X$47,21,FALSE))</f>
        <v/>
      </c>
      <c r="AO160" s="437" t="str">
        <f>IF(AO159="","",VLOOKUP(AO159,'【標準様式１】シフト記号表（勤務時間帯）'!$D$6:$X$47,21,FALSE))</f>
        <v/>
      </c>
      <c r="AP160" s="435" t="str">
        <f>IF(AP159="","",VLOOKUP(AP159,'【標準様式１】シフト記号表（勤務時間帯）'!$D$6:$X$47,21,FALSE))</f>
        <v/>
      </c>
      <c r="AQ160" s="436" t="str">
        <f>IF(AQ159="","",VLOOKUP(AQ159,'【標準様式１】シフト記号表（勤務時間帯）'!$D$6:$X$47,21,FALSE))</f>
        <v/>
      </c>
      <c r="AR160" s="436" t="str">
        <f>IF(AR159="","",VLOOKUP(AR159,'【標準様式１】シフト記号表（勤務時間帯）'!$D$6:$X$47,21,FALSE))</f>
        <v/>
      </c>
      <c r="AS160" s="436" t="str">
        <f>IF(AS159="","",VLOOKUP(AS159,'【標準様式１】シフト記号表（勤務時間帯）'!$D$6:$X$47,21,FALSE))</f>
        <v/>
      </c>
      <c r="AT160" s="436" t="str">
        <f>IF(AT159="","",VLOOKUP(AT159,'【標準様式１】シフト記号表（勤務時間帯）'!$D$6:$X$47,21,FALSE))</f>
        <v/>
      </c>
      <c r="AU160" s="436" t="str">
        <f>IF(AU159="","",VLOOKUP(AU159,'【標準様式１】シフト記号表（勤務時間帯）'!$D$6:$X$47,21,FALSE))</f>
        <v/>
      </c>
      <c r="AV160" s="437" t="str">
        <f>IF(AV159="","",VLOOKUP(AV159,'【標準様式１】シフト記号表（勤務時間帯）'!$D$6:$X$47,21,FALSE))</f>
        <v/>
      </c>
      <c r="AW160" s="435" t="str">
        <f>IF(AW159="","",VLOOKUP(AW159,'【標準様式１】シフト記号表（勤務時間帯）'!$D$6:$X$47,21,FALSE))</f>
        <v/>
      </c>
      <c r="AX160" s="436" t="str">
        <f>IF(AX159="","",VLOOKUP(AX159,'【標準様式１】シフト記号表（勤務時間帯）'!$D$6:$X$47,21,FALSE))</f>
        <v/>
      </c>
      <c r="AY160" s="436" t="str">
        <f>IF(AY159="","",VLOOKUP(AY159,'【標準様式１】シフト記号表（勤務時間帯）'!$D$6:$X$47,21,FALSE))</f>
        <v/>
      </c>
      <c r="AZ160" s="1352">
        <f>IF($BC$3="４週",SUM(U160:AV160),IF($BC$3="暦月",SUM(U160:AY160),""))</f>
        <v>0</v>
      </c>
      <c r="BA160" s="1353"/>
      <c r="BB160" s="1354">
        <f>IF($BC$3="４週",AZ160/4,IF($BC$3="暦月",(AZ160/($BC$8/7)),""))</f>
        <v>0</v>
      </c>
      <c r="BC160" s="1353"/>
      <c r="BD160" s="1346"/>
      <c r="BE160" s="1347"/>
      <c r="BF160" s="1347"/>
      <c r="BG160" s="1347"/>
      <c r="BH160" s="1348"/>
    </row>
    <row r="161" spans="2:60" ht="20.25" customHeight="1" x14ac:dyDescent="0.4">
      <c r="B161" s="438"/>
      <c r="C161" s="1304"/>
      <c r="D161" s="1305"/>
      <c r="E161" s="1306"/>
      <c r="F161" s="439"/>
      <c r="G161" s="440">
        <f>C159</f>
        <v>0</v>
      </c>
      <c r="H161" s="1309"/>
      <c r="I161" s="1316"/>
      <c r="J161" s="1317"/>
      <c r="K161" s="1317"/>
      <c r="L161" s="1318"/>
      <c r="M161" s="1325"/>
      <c r="N161" s="1326"/>
      <c r="O161" s="1327"/>
      <c r="P161" s="276" t="s">
        <v>836</v>
      </c>
      <c r="Q161" s="211"/>
      <c r="R161" s="211"/>
      <c r="S161" s="459"/>
      <c r="T161" s="460"/>
      <c r="U161" s="444" t="str">
        <f>IF(U159="","",VLOOKUP(U159,'【標準様式１】シフト記号表（勤務時間帯）'!$D$6:$Z$47,23,FALSE))</f>
        <v/>
      </c>
      <c r="V161" s="445" t="str">
        <f>IF(V159="","",VLOOKUP(V159,'【標準様式１】シフト記号表（勤務時間帯）'!$D$6:$Z$47,23,FALSE))</f>
        <v/>
      </c>
      <c r="W161" s="445" t="str">
        <f>IF(W159="","",VLOOKUP(W159,'【標準様式１】シフト記号表（勤務時間帯）'!$D$6:$Z$47,23,FALSE))</f>
        <v/>
      </c>
      <c r="X161" s="445" t="str">
        <f>IF(X159="","",VLOOKUP(X159,'【標準様式１】シフト記号表（勤務時間帯）'!$D$6:$Z$47,23,FALSE))</f>
        <v/>
      </c>
      <c r="Y161" s="445" t="str">
        <f>IF(Y159="","",VLOOKUP(Y159,'【標準様式１】シフト記号表（勤務時間帯）'!$D$6:$Z$47,23,FALSE))</f>
        <v/>
      </c>
      <c r="Z161" s="445" t="str">
        <f>IF(Z159="","",VLOOKUP(Z159,'【標準様式１】シフト記号表（勤務時間帯）'!$D$6:$Z$47,23,FALSE))</f>
        <v/>
      </c>
      <c r="AA161" s="446" t="str">
        <f>IF(AA159="","",VLOOKUP(AA159,'【標準様式１】シフト記号表（勤務時間帯）'!$D$6:$Z$47,23,FALSE))</f>
        <v/>
      </c>
      <c r="AB161" s="444" t="str">
        <f>IF(AB159="","",VLOOKUP(AB159,'【標準様式１】シフト記号表（勤務時間帯）'!$D$6:$Z$47,23,FALSE))</f>
        <v/>
      </c>
      <c r="AC161" s="445" t="str">
        <f>IF(AC159="","",VLOOKUP(AC159,'【標準様式１】シフト記号表（勤務時間帯）'!$D$6:$Z$47,23,FALSE))</f>
        <v/>
      </c>
      <c r="AD161" s="445" t="str">
        <f>IF(AD159="","",VLOOKUP(AD159,'【標準様式１】シフト記号表（勤務時間帯）'!$D$6:$Z$47,23,FALSE))</f>
        <v/>
      </c>
      <c r="AE161" s="445" t="str">
        <f>IF(AE159="","",VLOOKUP(AE159,'【標準様式１】シフト記号表（勤務時間帯）'!$D$6:$Z$47,23,FALSE))</f>
        <v/>
      </c>
      <c r="AF161" s="445" t="str">
        <f>IF(AF159="","",VLOOKUP(AF159,'【標準様式１】シフト記号表（勤務時間帯）'!$D$6:$Z$47,23,FALSE))</f>
        <v/>
      </c>
      <c r="AG161" s="445" t="str">
        <f>IF(AG159="","",VLOOKUP(AG159,'【標準様式１】シフト記号表（勤務時間帯）'!$D$6:$Z$47,23,FALSE))</f>
        <v/>
      </c>
      <c r="AH161" s="446" t="str">
        <f>IF(AH159="","",VLOOKUP(AH159,'【標準様式１】シフト記号表（勤務時間帯）'!$D$6:$Z$47,23,FALSE))</f>
        <v/>
      </c>
      <c r="AI161" s="444" t="str">
        <f>IF(AI159="","",VLOOKUP(AI159,'【標準様式１】シフト記号表（勤務時間帯）'!$D$6:$Z$47,23,FALSE))</f>
        <v/>
      </c>
      <c r="AJ161" s="445" t="str">
        <f>IF(AJ159="","",VLOOKUP(AJ159,'【標準様式１】シフト記号表（勤務時間帯）'!$D$6:$Z$47,23,FALSE))</f>
        <v/>
      </c>
      <c r="AK161" s="445" t="str">
        <f>IF(AK159="","",VLOOKUP(AK159,'【標準様式１】シフト記号表（勤務時間帯）'!$D$6:$Z$47,23,FALSE))</f>
        <v/>
      </c>
      <c r="AL161" s="445" t="str">
        <f>IF(AL159="","",VLOOKUP(AL159,'【標準様式１】シフト記号表（勤務時間帯）'!$D$6:$Z$47,23,FALSE))</f>
        <v/>
      </c>
      <c r="AM161" s="445" t="str">
        <f>IF(AM159="","",VLOOKUP(AM159,'【標準様式１】シフト記号表（勤務時間帯）'!$D$6:$Z$47,23,FALSE))</f>
        <v/>
      </c>
      <c r="AN161" s="445" t="str">
        <f>IF(AN159="","",VLOOKUP(AN159,'【標準様式１】シフト記号表（勤務時間帯）'!$D$6:$Z$47,23,FALSE))</f>
        <v/>
      </c>
      <c r="AO161" s="446" t="str">
        <f>IF(AO159="","",VLOOKUP(AO159,'【標準様式１】シフト記号表（勤務時間帯）'!$D$6:$Z$47,23,FALSE))</f>
        <v/>
      </c>
      <c r="AP161" s="444" t="str">
        <f>IF(AP159="","",VLOOKUP(AP159,'【標準様式１】シフト記号表（勤務時間帯）'!$D$6:$Z$47,23,FALSE))</f>
        <v/>
      </c>
      <c r="AQ161" s="445" t="str">
        <f>IF(AQ159="","",VLOOKUP(AQ159,'【標準様式１】シフト記号表（勤務時間帯）'!$D$6:$Z$47,23,FALSE))</f>
        <v/>
      </c>
      <c r="AR161" s="445" t="str">
        <f>IF(AR159="","",VLOOKUP(AR159,'【標準様式１】シフト記号表（勤務時間帯）'!$D$6:$Z$47,23,FALSE))</f>
        <v/>
      </c>
      <c r="AS161" s="445" t="str">
        <f>IF(AS159="","",VLOOKUP(AS159,'【標準様式１】シフト記号表（勤務時間帯）'!$D$6:$Z$47,23,FALSE))</f>
        <v/>
      </c>
      <c r="AT161" s="445" t="str">
        <f>IF(AT159="","",VLOOKUP(AT159,'【標準様式１】シフト記号表（勤務時間帯）'!$D$6:$Z$47,23,FALSE))</f>
        <v/>
      </c>
      <c r="AU161" s="445" t="str">
        <f>IF(AU159="","",VLOOKUP(AU159,'【標準様式１】シフト記号表（勤務時間帯）'!$D$6:$Z$47,23,FALSE))</f>
        <v/>
      </c>
      <c r="AV161" s="446" t="str">
        <f>IF(AV159="","",VLOOKUP(AV159,'【標準様式１】シフト記号表（勤務時間帯）'!$D$6:$Z$47,23,FALSE))</f>
        <v/>
      </c>
      <c r="AW161" s="444" t="str">
        <f>IF(AW159="","",VLOOKUP(AW159,'【標準様式１】シフト記号表（勤務時間帯）'!$D$6:$Z$47,23,FALSE))</f>
        <v/>
      </c>
      <c r="AX161" s="445" t="str">
        <f>IF(AX159="","",VLOOKUP(AX159,'【標準様式１】シフト記号表（勤務時間帯）'!$D$6:$Z$47,23,FALSE))</f>
        <v/>
      </c>
      <c r="AY161" s="445" t="str">
        <f>IF(AY159="","",VLOOKUP(AY159,'【標準様式１】シフト記号表（勤務時間帯）'!$D$6:$Z$47,23,FALSE))</f>
        <v/>
      </c>
      <c r="AZ161" s="1355">
        <f>IF($BC$3="４週",SUM(U161:AV161),IF($BC$3="暦月",SUM(U161:AY161),""))</f>
        <v>0</v>
      </c>
      <c r="BA161" s="1356"/>
      <c r="BB161" s="1357">
        <f>IF($BC$3="４週",AZ161/4,IF($BC$3="暦月",(AZ161/($BC$8/7)),""))</f>
        <v>0</v>
      </c>
      <c r="BC161" s="1356"/>
      <c r="BD161" s="1349"/>
      <c r="BE161" s="1350"/>
      <c r="BF161" s="1350"/>
      <c r="BG161" s="1350"/>
      <c r="BH161" s="1351"/>
    </row>
    <row r="162" spans="2:60" ht="20.25" customHeight="1" x14ac:dyDescent="0.4">
      <c r="B162" s="447"/>
      <c r="C162" s="1298"/>
      <c r="D162" s="1299"/>
      <c r="E162" s="1300"/>
      <c r="F162" s="448"/>
      <c r="G162" s="449"/>
      <c r="H162" s="1307"/>
      <c r="I162" s="1310"/>
      <c r="J162" s="1311"/>
      <c r="K162" s="1311"/>
      <c r="L162" s="1312"/>
      <c r="M162" s="1319"/>
      <c r="N162" s="1320"/>
      <c r="O162" s="1321"/>
      <c r="P162" s="466" t="s">
        <v>833</v>
      </c>
      <c r="Q162" s="467"/>
      <c r="R162" s="467"/>
      <c r="S162" s="468"/>
      <c r="T162" s="469"/>
      <c r="U162" s="452"/>
      <c r="V162" s="453"/>
      <c r="W162" s="453"/>
      <c r="X162" s="453"/>
      <c r="Y162" s="453"/>
      <c r="Z162" s="453"/>
      <c r="AA162" s="454"/>
      <c r="AB162" s="452"/>
      <c r="AC162" s="453"/>
      <c r="AD162" s="453"/>
      <c r="AE162" s="453"/>
      <c r="AF162" s="453"/>
      <c r="AG162" s="453"/>
      <c r="AH162" s="454"/>
      <c r="AI162" s="452"/>
      <c r="AJ162" s="453"/>
      <c r="AK162" s="453"/>
      <c r="AL162" s="453"/>
      <c r="AM162" s="453"/>
      <c r="AN162" s="453"/>
      <c r="AO162" s="454"/>
      <c r="AP162" s="452"/>
      <c r="AQ162" s="453"/>
      <c r="AR162" s="453"/>
      <c r="AS162" s="453"/>
      <c r="AT162" s="453"/>
      <c r="AU162" s="453"/>
      <c r="AV162" s="454"/>
      <c r="AW162" s="452"/>
      <c r="AX162" s="453"/>
      <c r="AY162" s="453"/>
      <c r="AZ162" s="1328"/>
      <c r="BA162" s="1329"/>
      <c r="BB162" s="1342"/>
      <c r="BC162" s="1329"/>
      <c r="BD162" s="1343"/>
      <c r="BE162" s="1344"/>
      <c r="BF162" s="1344"/>
      <c r="BG162" s="1344"/>
      <c r="BH162" s="1345"/>
    </row>
    <row r="163" spans="2:60" ht="20.25" customHeight="1" x14ac:dyDescent="0.4">
      <c r="B163" s="428">
        <f>B160+1</f>
        <v>48</v>
      </c>
      <c r="C163" s="1301"/>
      <c r="D163" s="1302"/>
      <c r="E163" s="1303"/>
      <c r="F163" s="429">
        <f>C162</f>
        <v>0</v>
      </c>
      <c r="G163" s="430"/>
      <c r="H163" s="1308"/>
      <c r="I163" s="1313"/>
      <c r="J163" s="1314"/>
      <c r="K163" s="1314"/>
      <c r="L163" s="1315"/>
      <c r="M163" s="1322"/>
      <c r="N163" s="1323"/>
      <c r="O163" s="1324"/>
      <c r="P163" s="431" t="s">
        <v>835</v>
      </c>
      <c r="Q163" s="432"/>
      <c r="R163" s="432"/>
      <c r="S163" s="433"/>
      <c r="T163" s="434"/>
      <c r="U163" s="435" t="str">
        <f>IF(U162="","",VLOOKUP(U162,'【標準様式１】シフト記号表（勤務時間帯）'!$D$6:$X$47,21,FALSE))</f>
        <v/>
      </c>
      <c r="V163" s="436" t="str">
        <f>IF(V162="","",VLOOKUP(V162,'【標準様式１】シフト記号表（勤務時間帯）'!$D$6:$X$47,21,FALSE))</f>
        <v/>
      </c>
      <c r="W163" s="436" t="str">
        <f>IF(W162="","",VLOOKUP(W162,'【標準様式１】シフト記号表（勤務時間帯）'!$D$6:$X$47,21,FALSE))</f>
        <v/>
      </c>
      <c r="X163" s="436" t="str">
        <f>IF(X162="","",VLOOKUP(X162,'【標準様式１】シフト記号表（勤務時間帯）'!$D$6:$X$47,21,FALSE))</f>
        <v/>
      </c>
      <c r="Y163" s="436" t="str">
        <f>IF(Y162="","",VLOOKUP(Y162,'【標準様式１】シフト記号表（勤務時間帯）'!$D$6:$X$47,21,FALSE))</f>
        <v/>
      </c>
      <c r="Z163" s="436" t="str">
        <f>IF(Z162="","",VLOOKUP(Z162,'【標準様式１】シフト記号表（勤務時間帯）'!$D$6:$X$47,21,FALSE))</f>
        <v/>
      </c>
      <c r="AA163" s="437" t="str">
        <f>IF(AA162="","",VLOOKUP(AA162,'【標準様式１】シフト記号表（勤務時間帯）'!$D$6:$X$47,21,FALSE))</f>
        <v/>
      </c>
      <c r="AB163" s="435" t="str">
        <f>IF(AB162="","",VLOOKUP(AB162,'【標準様式１】シフト記号表（勤務時間帯）'!$D$6:$X$47,21,FALSE))</f>
        <v/>
      </c>
      <c r="AC163" s="436" t="str">
        <f>IF(AC162="","",VLOOKUP(AC162,'【標準様式１】シフト記号表（勤務時間帯）'!$D$6:$X$47,21,FALSE))</f>
        <v/>
      </c>
      <c r="AD163" s="436" t="str">
        <f>IF(AD162="","",VLOOKUP(AD162,'【標準様式１】シフト記号表（勤務時間帯）'!$D$6:$X$47,21,FALSE))</f>
        <v/>
      </c>
      <c r="AE163" s="436" t="str">
        <f>IF(AE162="","",VLOOKUP(AE162,'【標準様式１】シフト記号表（勤務時間帯）'!$D$6:$X$47,21,FALSE))</f>
        <v/>
      </c>
      <c r="AF163" s="436" t="str">
        <f>IF(AF162="","",VLOOKUP(AF162,'【標準様式１】シフト記号表（勤務時間帯）'!$D$6:$X$47,21,FALSE))</f>
        <v/>
      </c>
      <c r="AG163" s="436" t="str">
        <f>IF(AG162="","",VLOOKUP(AG162,'【標準様式１】シフト記号表（勤務時間帯）'!$D$6:$X$47,21,FALSE))</f>
        <v/>
      </c>
      <c r="AH163" s="437" t="str">
        <f>IF(AH162="","",VLOOKUP(AH162,'【標準様式１】シフト記号表（勤務時間帯）'!$D$6:$X$47,21,FALSE))</f>
        <v/>
      </c>
      <c r="AI163" s="435" t="str">
        <f>IF(AI162="","",VLOOKUP(AI162,'【標準様式１】シフト記号表（勤務時間帯）'!$D$6:$X$47,21,FALSE))</f>
        <v/>
      </c>
      <c r="AJ163" s="436" t="str">
        <f>IF(AJ162="","",VLOOKUP(AJ162,'【標準様式１】シフト記号表（勤務時間帯）'!$D$6:$X$47,21,FALSE))</f>
        <v/>
      </c>
      <c r="AK163" s="436" t="str">
        <f>IF(AK162="","",VLOOKUP(AK162,'【標準様式１】シフト記号表（勤務時間帯）'!$D$6:$X$47,21,FALSE))</f>
        <v/>
      </c>
      <c r="AL163" s="436" t="str">
        <f>IF(AL162="","",VLOOKUP(AL162,'【標準様式１】シフト記号表（勤務時間帯）'!$D$6:$X$47,21,FALSE))</f>
        <v/>
      </c>
      <c r="AM163" s="436" t="str">
        <f>IF(AM162="","",VLOOKUP(AM162,'【標準様式１】シフト記号表（勤務時間帯）'!$D$6:$X$47,21,FALSE))</f>
        <v/>
      </c>
      <c r="AN163" s="436" t="str">
        <f>IF(AN162="","",VLOOKUP(AN162,'【標準様式１】シフト記号表（勤務時間帯）'!$D$6:$X$47,21,FALSE))</f>
        <v/>
      </c>
      <c r="AO163" s="437" t="str">
        <f>IF(AO162="","",VLOOKUP(AO162,'【標準様式１】シフト記号表（勤務時間帯）'!$D$6:$X$47,21,FALSE))</f>
        <v/>
      </c>
      <c r="AP163" s="435" t="str">
        <f>IF(AP162="","",VLOOKUP(AP162,'【標準様式１】シフト記号表（勤務時間帯）'!$D$6:$X$47,21,FALSE))</f>
        <v/>
      </c>
      <c r="AQ163" s="436" t="str">
        <f>IF(AQ162="","",VLOOKUP(AQ162,'【標準様式１】シフト記号表（勤務時間帯）'!$D$6:$X$47,21,FALSE))</f>
        <v/>
      </c>
      <c r="AR163" s="436" t="str">
        <f>IF(AR162="","",VLOOKUP(AR162,'【標準様式１】シフト記号表（勤務時間帯）'!$D$6:$X$47,21,FALSE))</f>
        <v/>
      </c>
      <c r="AS163" s="436" t="str">
        <f>IF(AS162="","",VLOOKUP(AS162,'【標準様式１】シフト記号表（勤務時間帯）'!$D$6:$X$47,21,FALSE))</f>
        <v/>
      </c>
      <c r="AT163" s="436" t="str">
        <f>IF(AT162="","",VLOOKUP(AT162,'【標準様式１】シフト記号表（勤務時間帯）'!$D$6:$X$47,21,FALSE))</f>
        <v/>
      </c>
      <c r="AU163" s="436" t="str">
        <f>IF(AU162="","",VLOOKUP(AU162,'【標準様式１】シフト記号表（勤務時間帯）'!$D$6:$X$47,21,FALSE))</f>
        <v/>
      </c>
      <c r="AV163" s="437" t="str">
        <f>IF(AV162="","",VLOOKUP(AV162,'【標準様式１】シフト記号表（勤務時間帯）'!$D$6:$X$47,21,FALSE))</f>
        <v/>
      </c>
      <c r="AW163" s="435" t="str">
        <f>IF(AW162="","",VLOOKUP(AW162,'【標準様式１】シフト記号表（勤務時間帯）'!$D$6:$X$47,21,FALSE))</f>
        <v/>
      </c>
      <c r="AX163" s="436" t="str">
        <f>IF(AX162="","",VLOOKUP(AX162,'【標準様式１】シフト記号表（勤務時間帯）'!$D$6:$X$47,21,FALSE))</f>
        <v/>
      </c>
      <c r="AY163" s="436" t="str">
        <f>IF(AY162="","",VLOOKUP(AY162,'【標準様式１】シフト記号表（勤務時間帯）'!$D$6:$X$47,21,FALSE))</f>
        <v/>
      </c>
      <c r="AZ163" s="1352">
        <f>IF($BC$3="４週",SUM(U163:AV163),IF($BC$3="暦月",SUM(U163:AY163),""))</f>
        <v>0</v>
      </c>
      <c r="BA163" s="1353"/>
      <c r="BB163" s="1354">
        <f>IF($BC$3="４週",AZ163/4,IF($BC$3="暦月",(AZ163/($BC$8/7)),""))</f>
        <v>0</v>
      </c>
      <c r="BC163" s="1353"/>
      <c r="BD163" s="1346"/>
      <c r="BE163" s="1347"/>
      <c r="BF163" s="1347"/>
      <c r="BG163" s="1347"/>
      <c r="BH163" s="1348"/>
    </row>
    <row r="164" spans="2:60" ht="20.25" customHeight="1" x14ac:dyDescent="0.4">
      <c r="B164" s="438"/>
      <c r="C164" s="1304"/>
      <c r="D164" s="1305"/>
      <c r="E164" s="1306"/>
      <c r="F164" s="439"/>
      <c r="G164" s="440">
        <f>C162</f>
        <v>0</v>
      </c>
      <c r="H164" s="1309"/>
      <c r="I164" s="1316"/>
      <c r="J164" s="1317"/>
      <c r="K164" s="1317"/>
      <c r="L164" s="1318"/>
      <c r="M164" s="1325"/>
      <c r="N164" s="1326"/>
      <c r="O164" s="1327"/>
      <c r="P164" s="276" t="s">
        <v>836</v>
      </c>
      <c r="Q164" s="211"/>
      <c r="R164" s="211"/>
      <c r="S164" s="459"/>
      <c r="T164" s="460"/>
      <c r="U164" s="444" t="str">
        <f>IF(U162="","",VLOOKUP(U162,'【標準様式１】シフト記号表（勤務時間帯）'!$D$6:$Z$47,23,FALSE))</f>
        <v/>
      </c>
      <c r="V164" s="445" t="str">
        <f>IF(V162="","",VLOOKUP(V162,'【標準様式１】シフト記号表（勤務時間帯）'!$D$6:$Z$47,23,FALSE))</f>
        <v/>
      </c>
      <c r="W164" s="445" t="str">
        <f>IF(W162="","",VLOOKUP(W162,'【標準様式１】シフト記号表（勤務時間帯）'!$D$6:$Z$47,23,FALSE))</f>
        <v/>
      </c>
      <c r="X164" s="445" t="str">
        <f>IF(X162="","",VLOOKUP(X162,'【標準様式１】シフト記号表（勤務時間帯）'!$D$6:$Z$47,23,FALSE))</f>
        <v/>
      </c>
      <c r="Y164" s="445" t="str">
        <f>IF(Y162="","",VLOOKUP(Y162,'【標準様式１】シフト記号表（勤務時間帯）'!$D$6:$Z$47,23,FALSE))</f>
        <v/>
      </c>
      <c r="Z164" s="445" t="str">
        <f>IF(Z162="","",VLOOKUP(Z162,'【標準様式１】シフト記号表（勤務時間帯）'!$D$6:$Z$47,23,FALSE))</f>
        <v/>
      </c>
      <c r="AA164" s="446" t="str">
        <f>IF(AA162="","",VLOOKUP(AA162,'【標準様式１】シフト記号表（勤務時間帯）'!$D$6:$Z$47,23,FALSE))</f>
        <v/>
      </c>
      <c r="AB164" s="444" t="str">
        <f>IF(AB162="","",VLOOKUP(AB162,'【標準様式１】シフト記号表（勤務時間帯）'!$D$6:$Z$47,23,FALSE))</f>
        <v/>
      </c>
      <c r="AC164" s="445" t="str">
        <f>IF(AC162="","",VLOOKUP(AC162,'【標準様式１】シフト記号表（勤務時間帯）'!$D$6:$Z$47,23,FALSE))</f>
        <v/>
      </c>
      <c r="AD164" s="445" t="str">
        <f>IF(AD162="","",VLOOKUP(AD162,'【標準様式１】シフト記号表（勤務時間帯）'!$D$6:$Z$47,23,FALSE))</f>
        <v/>
      </c>
      <c r="AE164" s="445" t="str">
        <f>IF(AE162="","",VLOOKUP(AE162,'【標準様式１】シフト記号表（勤務時間帯）'!$D$6:$Z$47,23,FALSE))</f>
        <v/>
      </c>
      <c r="AF164" s="445" t="str">
        <f>IF(AF162="","",VLOOKUP(AF162,'【標準様式１】シフト記号表（勤務時間帯）'!$D$6:$Z$47,23,FALSE))</f>
        <v/>
      </c>
      <c r="AG164" s="445" t="str">
        <f>IF(AG162="","",VLOOKUP(AG162,'【標準様式１】シフト記号表（勤務時間帯）'!$D$6:$Z$47,23,FALSE))</f>
        <v/>
      </c>
      <c r="AH164" s="446" t="str">
        <f>IF(AH162="","",VLOOKUP(AH162,'【標準様式１】シフト記号表（勤務時間帯）'!$D$6:$Z$47,23,FALSE))</f>
        <v/>
      </c>
      <c r="AI164" s="444" t="str">
        <f>IF(AI162="","",VLOOKUP(AI162,'【標準様式１】シフト記号表（勤務時間帯）'!$D$6:$Z$47,23,FALSE))</f>
        <v/>
      </c>
      <c r="AJ164" s="445" t="str">
        <f>IF(AJ162="","",VLOOKUP(AJ162,'【標準様式１】シフト記号表（勤務時間帯）'!$D$6:$Z$47,23,FALSE))</f>
        <v/>
      </c>
      <c r="AK164" s="445" t="str">
        <f>IF(AK162="","",VLOOKUP(AK162,'【標準様式１】シフト記号表（勤務時間帯）'!$D$6:$Z$47,23,FALSE))</f>
        <v/>
      </c>
      <c r="AL164" s="445" t="str">
        <f>IF(AL162="","",VLOOKUP(AL162,'【標準様式１】シフト記号表（勤務時間帯）'!$D$6:$Z$47,23,FALSE))</f>
        <v/>
      </c>
      <c r="AM164" s="445" t="str">
        <f>IF(AM162="","",VLOOKUP(AM162,'【標準様式１】シフト記号表（勤務時間帯）'!$D$6:$Z$47,23,FALSE))</f>
        <v/>
      </c>
      <c r="AN164" s="445" t="str">
        <f>IF(AN162="","",VLOOKUP(AN162,'【標準様式１】シフト記号表（勤務時間帯）'!$D$6:$Z$47,23,FALSE))</f>
        <v/>
      </c>
      <c r="AO164" s="446" t="str">
        <f>IF(AO162="","",VLOOKUP(AO162,'【標準様式１】シフト記号表（勤務時間帯）'!$D$6:$Z$47,23,FALSE))</f>
        <v/>
      </c>
      <c r="AP164" s="444" t="str">
        <f>IF(AP162="","",VLOOKUP(AP162,'【標準様式１】シフト記号表（勤務時間帯）'!$D$6:$Z$47,23,FALSE))</f>
        <v/>
      </c>
      <c r="AQ164" s="445" t="str">
        <f>IF(AQ162="","",VLOOKUP(AQ162,'【標準様式１】シフト記号表（勤務時間帯）'!$D$6:$Z$47,23,FALSE))</f>
        <v/>
      </c>
      <c r="AR164" s="445" t="str">
        <f>IF(AR162="","",VLOOKUP(AR162,'【標準様式１】シフト記号表（勤務時間帯）'!$D$6:$Z$47,23,FALSE))</f>
        <v/>
      </c>
      <c r="AS164" s="445" t="str">
        <f>IF(AS162="","",VLOOKUP(AS162,'【標準様式１】シフト記号表（勤務時間帯）'!$D$6:$Z$47,23,FALSE))</f>
        <v/>
      </c>
      <c r="AT164" s="445" t="str">
        <f>IF(AT162="","",VLOOKUP(AT162,'【標準様式１】シフト記号表（勤務時間帯）'!$D$6:$Z$47,23,FALSE))</f>
        <v/>
      </c>
      <c r="AU164" s="445" t="str">
        <f>IF(AU162="","",VLOOKUP(AU162,'【標準様式１】シフト記号表（勤務時間帯）'!$D$6:$Z$47,23,FALSE))</f>
        <v/>
      </c>
      <c r="AV164" s="446" t="str">
        <f>IF(AV162="","",VLOOKUP(AV162,'【標準様式１】シフト記号表（勤務時間帯）'!$D$6:$Z$47,23,FALSE))</f>
        <v/>
      </c>
      <c r="AW164" s="444" t="str">
        <f>IF(AW162="","",VLOOKUP(AW162,'【標準様式１】シフト記号表（勤務時間帯）'!$D$6:$Z$47,23,FALSE))</f>
        <v/>
      </c>
      <c r="AX164" s="445" t="str">
        <f>IF(AX162="","",VLOOKUP(AX162,'【標準様式１】シフト記号表（勤務時間帯）'!$D$6:$Z$47,23,FALSE))</f>
        <v/>
      </c>
      <c r="AY164" s="445" t="str">
        <f>IF(AY162="","",VLOOKUP(AY162,'【標準様式１】シフト記号表（勤務時間帯）'!$D$6:$Z$47,23,FALSE))</f>
        <v/>
      </c>
      <c r="AZ164" s="1355">
        <f>IF($BC$3="４週",SUM(U164:AV164),IF($BC$3="暦月",SUM(U164:AY164),""))</f>
        <v>0</v>
      </c>
      <c r="BA164" s="1356"/>
      <c r="BB164" s="1357">
        <f>IF($BC$3="４週",AZ164/4,IF($BC$3="暦月",(AZ164/($BC$8/7)),""))</f>
        <v>0</v>
      </c>
      <c r="BC164" s="1356"/>
      <c r="BD164" s="1349"/>
      <c r="BE164" s="1350"/>
      <c r="BF164" s="1350"/>
      <c r="BG164" s="1350"/>
      <c r="BH164" s="1351"/>
    </row>
    <row r="165" spans="2:60" ht="20.25" customHeight="1" x14ac:dyDescent="0.4">
      <c r="B165" s="447"/>
      <c r="C165" s="1298"/>
      <c r="D165" s="1299"/>
      <c r="E165" s="1300"/>
      <c r="F165" s="448"/>
      <c r="G165" s="449"/>
      <c r="H165" s="1307"/>
      <c r="I165" s="1310"/>
      <c r="J165" s="1311"/>
      <c r="K165" s="1311"/>
      <c r="L165" s="1312"/>
      <c r="M165" s="1319"/>
      <c r="N165" s="1320"/>
      <c r="O165" s="1321"/>
      <c r="P165" s="466" t="s">
        <v>833</v>
      </c>
      <c r="Q165" s="467"/>
      <c r="R165" s="467"/>
      <c r="S165" s="468"/>
      <c r="T165" s="469"/>
      <c r="U165" s="452"/>
      <c r="V165" s="453"/>
      <c r="W165" s="453"/>
      <c r="X165" s="453"/>
      <c r="Y165" s="453"/>
      <c r="Z165" s="453"/>
      <c r="AA165" s="454"/>
      <c r="AB165" s="452"/>
      <c r="AC165" s="453"/>
      <c r="AD165" s="453"/>
      <c r="AE165" s="453"/>
      <c r="AF165" s="453"/>
      <c r="AG165" s="453"/>
      <c r="AH165" s="454"/>
      <c r="AI165" s="452"/>
      <c r="AJ165" s="453"/>
      <c r="AK165" s="453"/>
      <c r="AL165" s="453"/>
      <c r="AM165" s="453"/>
      <c r="AN165" s="453"/>
      <c r="AO165" s="454"/>
      <c r="AP165" s="452"/>
      <c r="AQ165" s="453"/>
      <c r="AR165" s="453"/>
      <c r="AS165" s="453"/>
      <c r="AT165" s="453"/>
      <c r="AU165" s="453"/>
      <c r="AV165" s="454"/>
      <c r="AW165" s="452"/>
      <c r="AX165" s="453"/>
      <c r="AY165" s="453"/>
      <c r="AZ165" s="1328"/>
      <c r="BA165" s="1329"/>
      <c r="BB165" s="1342"/>
      <c r="BC165" s="1329"/>
      <c r="BD165" s="1343"/>
      <c r="BE165" s="1344"/>
      <c r="BF165" s="1344"/>
      <c r="BG165" s="1344"/>
      <c r="BH165" s="1345"/>
    </row>
    <row r="166" spans="2:60" ht="20.25" customHeight="1" x14ac:dyDescent="0.4">
      <c r="B166" s="428">
        <f>B163+1</f>
        <v>49</v>
      </c>
      <c r="C166" s="1301"/>
      <c r="D166" s="1302"/>
      <c r="E166" s="1303"/>
      <c r="F166" s="429">
        <f>C165</f>
        <v>0</v>
      </c>
      <c r="G166" s="430"/>
      <c r="H166" s="1308"/>
      <c r="I166" s="1313"/>
      <c r="J166" s="1314"/>
      <c r="K166" s="1314"/>
      <c r="L166" s="1315"/>
      <c r="M166" s="1322"/>
      <c r="N166" s="1323"/>
      <c r="O166" s="1324"/>
      <c r="P166" s="431" t="s">
        <v>835</v>
      </c>
      <c r="Q166" s="432"/>
      <c r="R166" s="432"/>
      <c r="S166" s="433"/>
      <c r="T166" s="434"/>
      <c r="U166" s="435" t="str">
        <f>IF(U165="","",VLOOKUP(U165,'【標準様式１】シフト記号表（勤務時間帯）'!$D$6:$X$47,21,FALSE))</f>
        <v/>
      </c>
      <c r="V166" s="436" t="str">
        <f>IF(V165="","",VLOOKUP(V165,'【標準様式１】シフト記号表（勤務時間帯）'!$D$6:$X$47,21,FALSE))</f>
        <v/>
      </c>
      <c r="W166" s="436" t="str">
        <f>IF(W165="","",VLOOKUP(W165,'【標準様式１】シフト記号表（勤務時間帯）'!$D$6:$X$47,21,FALSE))</f>
        <v/>
      </c>
      <c r="X166" s="436" t="str">
        <f>IF(X165="","",VLOOKUP(X165,'【標準様式１】シフト記号表（勤務時間帯）'!$D$6:$X$47,21,FALSE))</f>
        <v/>
      </c>
      <c r="Y166" s="436" t="str">
        <f>IF(Y165="","",VLOOKUP(Y165,'【標準様式１】シフト記号表（勤務時間帯）'!$D$6:$X$47,21,FALSE))</f>
        <v/>
      </c>
      <c r="Z166" s="436" t="str">
        <f>IF(Z165="","",VLOOKUP(Z165,'【標準様式１】シフト記号表（勤務時間帯）'!$D$6:$X$47,21,FALSE))</f>
        <v/>
      </c>
      <c r="AA166" s="437" t="str">
        <f>IF(AA165="","",VLOOKUP(AA165,'【標準様式１】シフト記号表（勤務時間帯）'!$D$6:$X$47,21,FALSE))</f>
        <v/>
      </c>
      <c r="AB166" s="435" t="str">
        <f>IF(AB165="","",VLOOKUP(AB165,'【標準様式１】シフト記号表（勤務時間帯）'!$D$6:$X$47,21,FALSE))</f>
        <v/>
      </c>
      <c r="AC166" s="436" t="str">
        <f>IF(AC165="","",VLOOKUP(AC165,'【標準様式１】シフト記号表（勤務時間帯）'!$D$6:$X$47,21,FALSE))</f>
        <v/>
      </c>
      <c r="AD166" s="436" t="str">
        <f>IF(AD165="","",VLOOKUP(AD165,'【標準様式１】シフト記号表（勤務時間帯）'!$D$6:$X$47,21,FALSE))</f>
        <v/>
      </c>
      <c r="AE166" s="436" t="str">
        <f>IF(AE165="","",VLOOKUP(AE165,'【標準様式１】シフト記号表（勤務時間帯）'!$D$6:$X$47,21,FALSE))</f>
        <v/>
      </c>
      <c r="AF166" s="436" t="str">
        <f>IF(AF165="","",VLOOKUP(AF165,'【標準様式１】シフト記号表（勤務時間帯）'!$D$6:$X$47,21,FALSE))</f>
        <v/>
      </c>
      <c r="AG166" s="436" t="str">
        <f>IF(AG165="","",VLOOKUP(AG165,'【標準様式１】シフト記号表（勤務時間帯）'!$D$6:$X$47,21,FALSE))</f>
        <v/>
      </c>
      <c r="AH166" s="437" t="str">
        <f>IF(AH165="","",VLOOKUP(AH165,'【標準様式１】シフト記号表（勤務時間帯）'!$D$6:$X$47,21,FALSE))</f>
        <v/>
      </c>
      <c r="AI166" s="435" t="str">
        <f>IF(AI165="","",VLOOKUP(AI165,'【標準様式１】シフト記号表（勤務時間帯）'!$D$6:$X$47,21,FALSE))</f>
        <v/>
      </c>
      <c r="AJ166" s="436" t="str">
        <f>IF(AJ165="","",VLOOKUP(AJ165,'【標準様式１】シフト記号表（勤務時間帯）'!$D$6:$X$47,21,FALSE))</f>
        <v/>
      </c>
      <c r="AK166" s="436" t="str">
        <f>IF(AK165="","",VLOOKUP(AK165,'【標準様式１】シフト記号表（勤務時間帯）'!$D$6:$X$47,21,FALSE))</f>
        <v/>
      </c>
      <c r="AL166" s="436" t="str">
        <f>IF(AL165="","",VLOOKUP(AL165,'【標準様式１】シフト記号表（勤務時間帯）'!$D$6:$X$47,21,FALSE))</f>
        <v/>
      </c>
      <c r="AM166" s="436" t="str">
        <f>IF(AM165="","",VLOOKUP(AM165,'【標準様式１】シフト記号表（勤務時間帯）'!$D$6:$X$47,21,FALSE))</f>
        <v/>
      </c>
      <c r="AN166" s="436" t="str">
        <f>IF(AN165="","",VLOOKUP(AN165,'【標準様式１】シフト記号表（勤務時間帯）'!$D$6:$X$47,21,FALSE))</f>
        <v/>
      </c>
      <c r="AO166" s="437" t="str">
        <f>IF(AO165="","",VLOOKUP(AO165,'【標準様式１】シフト記号表（勤務時間帯）'!$D$6:$X$47,21,FALSE))</f>
        <v/>
      </c>
      <c r="AP166" s="435" t="str">
        <f>IF(AP165="","",VLOOKUP(AP165,'【標準様式１】シフト記号表（勤務時間帯）'!$D$6:$X$47,21,FALSE))</f>
        <v/>
      </c>
      <c r="AQ166" s="436" t="str">
        <f>IF(AQ165="","",VLOOKUP(AQ165,'【標準様式１】シフト記号表（勤務時間帯）'!$D$6:$X$47,21,FALSE))</f>
        <v/>
      </c>
      <c r="AR166" s="436" t="str">
        <f>IF(AR165="","",VLOOKUP(AR165,'【標準様式１】シフト記号表（勤務時間帯）'!$D$6:$X$47,21,FALSE))</f>
        <v/>
      </c>
      <c r="AS166" s="436" t="str">
        <f>IF(AS165="","",VLOOKUP(AS165,'【標準様式１】シフト記号表（勤務時間帯）'!$D$6:$X$47,21,FALSE))</f>
        <v/>
      </c>
      <c r="AT166" s="436" t="str">
        <f>IF(AT165="","",VLOOKUP(AT165,'【標準様式１】シフト記号表（勤務時間帯）'!$D$6:$X$47,21,FALSE))</f>
        <v/>
      </c>
      <c r="AU166" s="436" t="str">
        <f>IF(AU165="","",VLOOKUP(AU165,'【標準様式１】シフト記号表（勤務時間帯）'!$D$6:$X$47,21,FALSE))</f>
        <v/>
      </c>
      <c r="AV166" s="437" t="str">
        <f>IF(AV165="","",VLOOKUP(AV165,'【標準様式１】シフト記号表（勤務時間帯）'!$D$6:$X$47,21,FALSE))</f>
        <v/>
      </c>
      <c r="AW166" s="435" t="str">
        <f>IF(AW165="","",VLOOKUP(AW165,'【標準様式１】シフト記号表（勤務時間帯）'!$D$6:$X$47,21,FALSE))</f>
        <v/>
      </c>
      <c r="AX166" s="436" t="str">
        <f>IF(AX165="","",VLOOKUP(AX165,'【標準様式１】シフト記号表（勤務時間帯）'!$D$6:$X$47,21,FALSE))</f>
        <v/>
      </c>
      <c r="AY166" s="436" t="str">
        <f>IF(AY165="","",VLOOKUP(AY165,'【標準様式１】シフト記号表（勤務時間帯）'!$D$6:$X$47,21,FALSE))</f>
        <v/>
      </c>
      <c r="AZ166" s="1352">
        <f>IF($BC$3="４週",SUM(U166:AV166),IF($BC$3="暦月",SUM(U166:AY166),""))</f>
        <v>0</v>
      </c>
      <c r="BA166" s="1353"/>
      <c r="BB166" s="1354">
        <f>IF($BC$3="４週",AZ166/4,IF($BC$3="暦月",(AZ166/($BC$8/7)),""))</f>
        <v>0</v>
      </c>
      <c r="BC166" s="1353"/>
      <c r="BD166" s="1346"/>
      <c r="BE166" s="1347"/>
      <c r="BF166" s="1347"/>
      <c r="BG166" s="1347"/>
      <c r="BH166" s="1348"/>
    </row>
    <row r="167" spans="2:60" ht="20.25" customHeight="1" x14ac:dyDescent="0.4">
      <c r="B167" s="438"/>
      <c r="C167" s="1304"/>
      <c r="D167" s="1305"/>
      <c r="E167" s="1306"/>
      <c r="F167" s="439"/>
      <c r="G167" s="440">
        <f>C165</f>
        <v>0</v>
      </c>
      <c r="H167" s="1309"/>
      <c r="I167" s="1316"/>
      <c r="J167" s="1317"/>
      <c r="K167" s="1317"/>
      <c r="L167" s="1318"/>
      <c r="M167" s="1325"/>
      <c r="N167" s="1326"/>
      <c r="O167" s="1327"/>
      <c r="P167" s="276" t="s">
        <v>836</v>
      </c>
      <c r="Q167" s="211"/>
      <c r="R167" s="211"/>
      <c r="S167" s="459"/>
      <c r="T167" s="460"/>
      <c r="U167" s="444" t="str">
        <f>IF(U165="","",VLOOKUP(U165,'【標準様式１】シフト記号表（勤務時間帯）'!$D$6:$Z$47,23,FALSE))</f>
        <v/>
      </c>
      <c r="V167" s="445" t="str">
        <f>IF(V165="","",VLOOKUP(V165,'【標準様式１】シフト記号表（勤務時間帯）'!$D$6:$Z$47,23,FALSE))</f>
        <v/>
      </c>
      <c r="W167" s="445" t="str">
        <f>IF(W165="","",VLOOKUP(W165,'【標準様式１】シフト記号表（勤務時間帯）'!$D$6:$Z$47,23,FALSE))</f>
        <v/>
      </c>
      <c r="X167" s="445" t="str">
        <f>IF(X165="","",VLOOKUP(X165,'【標準様式１】シフト記号表（勤務時間帯）'!$D$6:$Z$47,23,FALSE))</f>
        <v/>
      </c>
      <c r="Y167" s="445" t="str">
        <f>IF(Y165="","",VLOOKUP(Y165,'【標準様式１】シフト記号表（勤務時間帯）'!$D$6:$Z$47,23,FALSE))</f>
        <v/>
      </c>
      <c r="Z167" s="445" t="str">
        <f>IF(Z165="","",VLOOKUP(Z165,'【標準様式１】シフト記号表（勤務時間帯）'!$D$6:$Z$47,23,FALSE))</f>
        <v/>
      </c>
      <c r="AA167" s="446" t="str">
        <f>IF(AA165="","",VLOOKUP(AA165,'【標準様式１】シフト記号表（勤務時間帯）'!$D$6:$Z$47,23,FALSE))</f>
        <v/>
      </c>
      <c r="AB167" s="444" t="str">
        <f>IF(AB165="","",VLOOKUP(AB165,'【標準様式１】シフト記号表（勤務時間帯）'!$D$6:$Z$47,23,FALSE))</f>
        <v/>
      </c>
      <c r="AC167" s="445" t="str">
        <f>IF(AC165="","",VLOOKUP(AC165,'【標準様式１】シフト記号表（勤務時間帯）'!$D$6:$Z$47,23,FALSE))</f>
        <v/>
      </c>
      <c r="AD167" s="445" t="str">
        <f>IF(AD165="","",VLOOKUP(AD165,'【標準様式１】シフト記号表（勤務時間帯）'!$D$6:$Z$47,23,FALSE))</f>
        <v/>
      </c>
      <c r="AE167" s="445" t="str">
        <f>IF(AE165="","",VLOOKUP(AE165,'【標準様式１】シフト記号表（勤務時間帯）'!$D$6:$Z$47,23,FALSE))</f>
        <v/>
      </c>
      <c r="AF167" s="445" t="str">
        <f>IF(AF165="","",VLOOKUP(AF165,'【標準様式１】シフト記号表（勤務時間帯）'!$D$6:$Z$47,23,FALSE))</f>
        <v/>
      </c>
      <c r="AG167" s="445" t="str">
        <f>IF(AG165="","",VLOOKUP(AG165,'【標準様式１】シフト記号表（勤務時間帯）'!$D$6:$Z$47,23,FALSE))</f>
        <v/>
      </c>
      <c r="AH167" s="446" t="str">
        <f>IF(AH165="","",VLOOKUP(AH165,'【標準様式１】シフト記号表（勤務時間帯）'!$D$6:$Z$47,23,FALSE))</f>
        <v/>
      </c>
      <c r="AI167" s="444" t="str">
        <f>IF(AI165="","",VLOOKUP(AI165,'【標準様式１】シフト記号表（勤務時間帯）'!$D$6:$Z$47,23,FALSE))</f>
        <v/>
      </c>
      <c r="AJ167" s="445" t="str">
        <f>IF(AJ165="","",VLOOKUP(AJ165,'【標準様式１】シフト記号表（勤務時間帯）'!$D$6:$Z$47,23,FALSE))</f>
        <v/>
      </c>
      <c r="AK167" s="445" t="str">
        <f>IF(AK165="","",VLOOKUP(AK165,'【標準様式１】シフト記号表（勤務時間帯）'!$D$6:$Z$47,23,FALSE))</f>
        <v/>
      </c>
      <c r="AL167" s="445" t="str">
        <f>IF(AL165="","",VLOOKUP(AL165,'【標準様式１】シフト記号表（勤務時間帯）'!$D$6:$Z$47,23,FALSE))</f>
        <v/>
      </c>
      <c r="AM167" s="445" t="str">
        <f>IF(AM165="","",VLOOKUP(AM165,'【標準様式１】シフト記号表（勤務時間帯）'!$D$6:$Z$47,23,FALSE))</f>
        <v/>
      </c>
      <c r="AN167" s="445" t="str">
        <f>IF(AN165="","",VLOOKUP(AN165,'【標準様式１】シフト記号表（勤務時間帯）'!$D$6:$Z$47,23,FALSE))</f>
        <v/>
      </c>
      <c r="AO167" s="446" t="str">
        <f>IF(AO165="","",VLOOKUP(AO165,'【標準様式１】シフト記号表（勤務時間帯）'!$D$6:$Z$47,23,FALSE))</f>
        <v/>
      </c>
      <c r="AP167" s="444" t="str">
        <f>IF(AP165="","",VLOOKUP(AP165,'【標準様式１】シフト記号表（勤務時間帯）'!$D$6:$Z$47,23,FALSE))</f>
        <v/>
      </c>
      <c r="AQ167" s="445" t="str">
        <f>IF(AQ165="","",VLOOKUP(AQ165,'【標準様式１】シフト記号表（勤務時間帯）'!$D$6:$Z$47,23,FALSE))</f>
        <v/>
      </c>
      <c r="AR167" s="445" t="str">
        <f>IF(AR165="","",VLOOKUP(AR165,'【標準様式１】シフト記号表（勤務時間帯）'!$D$6:$Z$47,23,FALSE))</f>
        <v/>
      </c>
      <c r="AS167" s="445" t="str">
        <f>IF(AS165="","",VLOOKUP(AS165,'【標準様式１】シフト記号表（勤務時間帯）'!$D$6:$Z$47,23,FALSE))</f>
        <v/>
      </c>
      <c r="AT167" s="445" t="str">
        <f>IF(AT165="","",VLOOKUP(AT165,'【標準様式１】シフト記号表（勤務時間帯）'!$D$6:$Z$47,23,FALSE))</f>
        <v/>
      </c>
      <c r="AU167" s="445" t="str">
        <f>IF(AU165="","",VLOOKUP(AU165,'【標準様式１】シフト記号表（勤務時間帯）'!$D$6:$Z$47,23,FALSE))</f>
        <v/>
      </c>
      <c r="AV167" s="446" t="str">
        <f>IF(AV165="","",VLOOKUP(AV165,'【標準様式１】シフト記号表（勤務時間帯）'!$D$6:$Z$47,23,FALSE))</f>
        <v/>
      </c>
      <c r="AW167" s="444" t="str">
        <f>IF(AW165="","",VLOOKUP(AW165,'【標準様式１】シフト記号表（勤務時間帯）'!$D$6:$Z$47,23,FALSE))</f>
        <v/>
      </c>
      <c r="AX167" s="445" t="str">
        <f>IF(AX165="","",VLOOKUP(AX165,'【標準様式１】シフト記号表（勤務時間帯）'!$D$6:$Z$47,23,FALSE))</f>
        <v/>
      </c>
      <c r="AY167" s="445" t="str">
        <f>IF(AY165="","",VLOOKUP(AY165,'【標準様式１】シフト記号表（勤務時間帯）'!$D$6:$Z$47,23,FALSE))</f>
        <v/>
      </c>
      <c r="AZ167" s="1355">
        <f>IF($BC$3="４週",SUM(U167:AV167),IF($BC$3="暦月",SUM(U167:AY167),""))</f>
        <v>0</v>
      </c>
      <c r="BA167" s="1356"/>
      <c r="BB167" s="1357">
        <f>IF($BC$3="４週",AZ167/4,IF($BC$3="暦月",(AZ167/($BC$8/7)),""))</f>
        <v>0</v>
      </c>
      <c r="BC167" s="1356"/>
      <c r="BD167" s="1349"/>
      <c r="BE167" s="1350"/>
      <c r="BF167" s="1350"/>
      <c r="BG167" s="1350"/>
      <c r="BH167" s="1351"/>
    </row>
    <row r="168" spans="2:60" ht="20.25" customHeight="1" x14ac:dyDescent="0.4">
      <c r="B168" s="447"/>
      <c r="C168" s="1298"/>
      <c r="D168" s="1299"/>
      <c r="E168" s="1300"/>
      <c r="F168" s="448"/>
      <c r="G168" s="449"/>
      <c r="H168" s="1307"/>
      <c r="I168" s="1310"/>
      <c r="J168" s="1311"/>
      <c r="K168" s="1311"/>
      <c r="L168" s="1312"/>
      <c r="M168" s="1319"/>
      <c r="N168" s="1320"/>
      <c r="O168" s="1321"/>
      <c r="P168" s="466" t="s">
        <v>833</v>
      </c>
      <c r="Q168" s="467"/>
      <c r="R168" s="467"/>
      <c r="S168" s="468"/>
      <c r="T168" s="469"/>
      <c r="U168" s="452"/>
      <c r="V168" s="453"/>
      <c r="W168" s="453"/>
      <c r="X168" s="453"/>
      <c r="Y168" s="453"/>
      <c r="Z168" s="453"/>
      <c r="AA168" s="454"/>
      <c r="AB168" s="452"/>
      <c r="AC168" s="453"/>
      <c r="AD168" s="453"/>
      <c r="AE168" s="453"/>
      <c r="AF168" s="453"/>
      <c r="AG168" s="453"/>
      <c r="AH168" s="454"/>
      <c r="AI168" s="452"/>
      <c r="AJ168" s="453"/>
      <c r="AK168" s="453"/>
      <c r="AL168" s="453"/>
      <c r="AM168" s="453"/>
      <c r="AN168" s="453"/>
      <c r="AO168" s="454"/>
      <c r="AP168" s="452"/>
      <c r="AQ168" s="453"/>
      <c r="AR168" s="453"/>
      <c r="AS168" s="453"/>
      <c r="AT168" s="453"/>
      <c r="AU168" s="453"/>
      <c r="AV168" s="454"/>
      <c r="AW168" s="452"/>
      <c r="AX168" s="453"/>
      <c r="AY168" s="453"/>
      <c r="AZ168" s="1328"/>
      <c r="BA168" s="1329"/>
      <c r="BB168" s="1342"/>
      <c r="BC168" s="1329"/>
      <c r="BD168" s="1343"/>
      <c r="BE168" s="1344"/>
      <c r="BF168" s="1344"/>
      <c r="BG168" s="1344"/>
      <c r="BH168" s="1345"/>
    </row>
    <row r="169" spans="2:60" ht="20.25" customHeight="1" x14ac:dyDescent="0.4">
      <c r="B169" s="428">
        <f>B166+1</f>
        <v>50</v>
      </c>
      <c r="C169" s="1301"/>
      <c r="D169" s="1302"/>
      <c r="E169" s="1303"/>
      <c r="F169" s="429">
        <f>C168</f>
        <v>0</v>
      </c>
      <c r="G169" s="430"/>
      <c r="H169" s="1308"/>
      <c r="I169" s="1313"/>
      <c r="J169" s="1314"/>
      <c r="K169" s="1314"/>
      <c r="L169" s="1315"/>
      <c r="M169" s="1322"/>
      <c r="N169" s="1323"/>
      <c r="O169" s="1324"/>
      <c r="P169" s="431" t="s">
        <v>835</v>
      </c>
      <c r="Q169" s="432"/>
      <c r="R169" s="432"/>
      <c r="S169" s="433"/>
      <c r="T169" s="434"/>
      <c r="U169" s="435" t="str">
        <f>IF(U168="","",VLOOKUP(U168,'【標準様式１】シフト記号表（勤務時間帯）'!$D$6:$X$47,21,FALSE))</f>
        <v/>
      </c>
      <c r="V169" s="436" t="str">
        <f>IF(V168="","",VLOOKUP(V168,'【標準様式１】シフト記号表（勤務時間帯）'!$D$6:$X$47,21,FALSE))</f>
        <v/>
      </c>
      <c r="W169" s="436" t="str">
        <f>IF(W168="","",VLOOKUP(W168,'【標準様式１】シフト記号表（勤務時間帯）'!$D$6:$X$47,21,FALSE))</f>
        <v/>
      </c>
      <c r="X169" s="436" t="str">
        <f>IF(X168="","",VLOOKUP(X168,'【標準様式１】シフト記号表（勤務時間帯）'!$D$6:$X$47,21,FALSE))</f>
        <v/>
      </c>
      <c r="Y169" s="436" t="str">
        <f>IF(Y168="","",VLOOKUP(Y168,'【標準様式１】シフト記号表（勤務時間帯）'!$D$6:$X$47,21,FALSE))</f>
        <v/>
      </c>
      <c r="Z169" s="436" t="str">
        <f>IF(Z168="","",VLOOKUP(Z168,'【標準様式１】シフト記号表（勤務時間帯）'!$D$6:$X$47,21,FALSE))</f>
        <v/>
      </c>
      <c r="AA169" s="437" t="str">
        <f>IF(AA168="","",VLOOKUP(AA168,'【標準様式１】シフト記号表（勤務時間帯）'!$D$6:$X$47,21,FALSE))</f>
        <v/>
      </c>
      <c r="AB169" s="435" t="str">
        <f>IF(AB168="","",VLOOKUP(AB168,'【標準様式１】シフト記号表（勤務時間帯）'!$D$6:$X$47,21,FALSE))</f>
        <v/>
      </c>
      <c r="AC169" s="436" t="str">
        <f>IF(AC168="","",VLOOKUP(AC168,'【標準様式１】シフト記号表（勤務時間帯）'!$D$6:$X$47,21,FALSE))</f>
        <v/>
      </c>
      <c r="AD169" s="436" t="str">
        <f>IF(AD168="","",VLOOKUP(AD168,'【標準様式１】シフト記号表（勤務時間帯）'!$D$6:$X$47,21,FALSE))</f>
        <v/>
      </c>
      <c r="AE169" s="436" t="str">
        <f>IF(AE168="","",VLOOKUP(AE168,'【標準様式１】シフト記号表（勤務時間帯）'!$D$6:$X$47,21,FALSE))</f>
        <v/>
      </c>
      <c r="AF169" s="436" t="str">
        <f>IF(AF168="","",VLOOKUP(AF168,'【標準様式１】シフト記号表（勤務時間帯）'!$D$6:$X$47,21,FALSE))</f>
        <v/>
      </c>
      <c r="AG169" s="436" t="str">
        <f>IF(AG168="","",VLOOKUP(AG168,'【標準様式１】シフト記号表（勤務時間帯）'!$D$6:$X$47,21,FALSE))</f>
        <v/>
      </c>
      <c r="AH169" s="437" t="str">
        <f>IF(AH168="","",VLOOKUP(AH168,'【標準様式１】シフト記号表（勤務時間帯）'!$D$6:$X$47,21,FALSE))</f>
        <v/>
      </c>
      <c r="AI169" s="435" t="str">
        <f>IF(AI168="","",VLOOKUP(AI168,'【標準様式１】シフト記号表（勤務時間帯）'!$D$6:$X$47,21,FALSE))</f>
        <v/>
      </c>
      <c r="AJ169" s="436" t="str">
        <f>IF(AJ168="","",VLOOKUP(AJ168,'【標準様式１】シフト記号表（勤務時間帯）'!$D$6:$X$47,21,FALSE))</f>
        <v/>
      </c>
      <c r="AK169" s="436" t="str">
        <f>IF(AK168="","",VLOOKUP(AK168,'【標準様式１】シフト記号表（勤務時間帯）'!$D$6:$X$47,21,FALSE))</f>
        <v/>
      </c>
      <c r="AL169" s="436" t="str">
        <f>IF(AL168="","",VLOOKUP(AL168,'【標準様式１】シフト記号表（勤務時間帯）'!$D$6:$X$47,21,FALSE))</f>
        <v/>
      </c>
      <c r="AM169" s="436" t="str">
        <f>IF(AM168="","",VLOOKUP(AM168,'【標準様式１】シフト記号表（勤務時間帯）'!$D$6:$X$47,21,FALSE))</f>
        <v/>
      </c>
      <c r="AN169" s="436" t="str">
        <f>IF(AN168="","",VLOOKUP(AN168,'【標準様式１】シフト記号表（勤務時間帯）'!$D$6:$X$47,21,FALSE))</f>
        <v/>
      </c>
      <c r="AO169" s="437" t="str">
        <f>IF(AO168="","",VLOOKUP(AO168,'【標準様式１】シフト記号表（勤務時間帯）'!$D$6:$X$47,21,FALSE))</f>
        <v/>
      </c>
      <c r="AP169" s="435" t="str">
        <f>IF(AP168="","",VLOOKUP(AP168,'【標準様式１】シフト記号表（勤務時間帯）'!$D$6:$X$47,21,FALSE))</f>
        <v/>
      </c>
      <c r="AQ169" s="436" t="str">
        <f>IF(AQ168="","",VLOOKUP(AQ168,'【標準様式１】シフト記号表（勤務時間帯）'!$D$6:$X$47,21,FALSE))</f>
        <v/>
      </c>
      <c r="AR169" s="436" t="str">
        <f>IF(AR168="","",VLOOKUP(AR168,'【標準様式１】シフト記号表（勤務時間帯）'!$D$6:$X$47,21,FALSE))</f>
        <v/>
      </c>
      <c r="AS169" s="436" t="str">
        <f>IF(AS168="","",VLOOKUP(AS168,'【標準様式１】シフト記号表（勤務時間帯）'!$D$6:$X$47,21,FALSE))</f>
        <v/>
      </c>
      <c r="AT169" s="436" t="str">
        <f>IF(AT168="","",VLOOKUP(AT168,'【標準様式１】シフト記号表（勤務時間帯）'!$D$6:$X$47,21,FALSE))</f>
        <v/>
      </c>
      <c r="AU169" s="436" t="str">
        <f>IF(AU168="","",VLOOKUP(AU168,'【標準様式１】シフト記号表（勤務時間帯）'!$D$6:$X$47,21,FALSE))</f>
        <v/>
      </c>
      <c r="AV169" s="437" t="str">
        <f>IF(AV168="","",VLOOKUP(AV168,'【標準様式１】シフト記号表（勤務時間帯）'!$D$6:$X$47,21,FALSE))</f>
        <v/>
      </c>
      <c r="AW169" s="435" t="str">
        <f>IF(AW168="","",VLOOKUP(AW168,'【標準様式１】シフト記号表（勤務時間帯）'!$D$6:$X$47,21,FALSE))</f>
        <v/>
      </c>
      <c r="AX169" s="436" t="str">
        <f>IF(AX168="","",VLOOKUP(AX168,'【標準様式１】シフト記号表（勤務時間帯）'!$D$6:$X$47,21,FALSE))</f>
        <v/>
      </c>
      <c r="AY169" s="436" t="str">
        <f>IF(AY168="","",VLOOKUP(AY168,'【標準様式１】シフト記号表（勤務時間帯）'!$D$6:$X$47,21,FALSE))</f>
        <v/>
      </c>
      <c r="AZ169" s="1352">
        <f>IF($BC$3="４週",SUM(U169:AV169),IF($BC$3="暦月",SUM(U169:AY169),""))</f>
        <v>0</v>
      </c>
      <c r="BA169" s="1353"/>
      <c r="BB169" s="1354">
        <f>IF($BC$3="４週",AZ169/4,IF($BC$3="暦月",(AZ169/($BC$8/7)),""))</f>
        <v>0</v>
      </c>
      <c r="BC169" s="1353"/>
      <c r="BD169" s="1346"/>
      <c r="BE169" s="1347"/>
      <c r="BF169" s="1347"/>
      <c r="BG169" s="1347"/>
      <c r="BH169" s="1348"/>
    </row>
    <row r="170" spans="2:60" ht="20.25" customHeight="1" thickBot="1" x14ac:dyDescent="0.45">
      <c r="B170" s="438"/>
      <c r="C170" s="1304"/>
      <c r="D170" s="1305"/>
      <c r="E170" s="1306"/>
      <c r="F170" s="439"/>
      <c r="G170" s="440">
        <f>C168</f>
        <v>0</v>
      </c>
      <c r="H170" s="1309"/>
      <c r="I170" s="1316"/>
      <c r="J170" s="1317"/>
      <c r="K170" s="1317"/>
      <c r="L170" s="1318"/>
      <c r="M170" s="1325"/>
      <c r="N170" s="1326"/>
      <c r="O170" s="1327"/>
      <c r="P170" s="276" t="s">
        <v>836</v>
      </c>
      <c r="Q170" s="211"/>
      <c r="R170" s="211"/>
      <c r="S170" s="459"/>
      <c r="T170" s="460"/>
      <c r="U170" s="444" t="str">
        <f>IF(U168="","",VLOOKUP(U168,'【標準様式１】シフト記号表（勤務時間帯）'!$D$6:$Z$47,23,FALSE))</f>
        <v/>
      </c>
      <c r="V170" s="445" t="str">
        <f>IF(V168="","",VLOOKUP(V168,'【標準様式１】シフト記号表（勤務時間帯）'!$D$6:$Z$47,23,FALSE))</f>
        <v/>
      </c>
      <c r="W170" s="445" t="str">
        <f>IF(W168="","",VLOOKUP(W168,'【標準様式１】シフト記号表（勤務時間帯）'!$D$6:$Z$47,23,FALSE))</f>
        <v/>
      </c>
      <c r="X170" s="445" t="str">
        <f>IF(X168="","",VLOOKUP(X168,'【標準様式１】シフト記号表（勤務時間帯）'!$D$6:$Z$47,23,FALSE))</f>
        <v/>
      </c>
      <c r="Y170" s="445" t="str">
        <f>IF(Y168="","",VLOOKUP(Y168,'【標準様式１】シフト記号表（勤務時間帯）'!$D$6:$Z$47,23,FALSE))</f>
        <v/>
      </c>
      <c r="Z170" s="445" t="str">
        <f>IF(Z168="","",VLOOKUP(Z168,'【標準様式１】シフト記号表（勤務時間帯）'!$D$6:$Z$47,23,FALSE))</f>
        <v/>
      </c>
      <c r="AA170" s="446" t="str">
        <f>IF(AA168="","",VLOOKUP(AA168,'【標準様式１】シフト記号表（勤務時間帯）'!$D$6:$Z$47,23,FALSE))</f>
        <v/>
      </c>
      <c r="AB170" s="444" t="str">
        <f>IF(AB168="","",VLOOKUP(AB168,'【標準様式１】シフト記号表（勤務時間帯）'!$D$6:$Z$47,23,FALSE))</f>
        <v/>
      </c>
      <c r="AC170" s="445" t="str">
        <f>IF(AC168="","",VLOOKUP(AC168,'【標準様式１】シフト記号表（勤務時間帯）'!$D$6:$Z$47,23,FALSE))</f>
        <v/>
      </c>
      <c r="AD170" s="445" t="str">
        <f>IF(AD168="","",VLOOKUP(AD168,'【標準様式１】シフト記号表（勤務時間帯）'!$D$6:$Z$47,23,FALSE))</f>
        <v/>
      </c>
      <c r="AE170" s="445" t="str">
        <f>IF(AE168="","",VLOOKUP(AE168,'【標準様式１】シフト記号表（勤務時間帯）'!$D$6:$Z$47,23,FALSE))</f>
        <v/>
      </c>
      <c r="AF170" s="445" t="str">
        <f>IF(AF168="","",VLOOKUP(AF168,'【標準様式１】シフト記号表（勤務時間帯）'!$D$6:$Z$47,23,FALSE))</f>
        <v/>
      </c>
      <c r="AG170" s="445" t="str">
        <f>IF(AG168="","",VLOOKUP(AG168,'【標準様式１】シフト記号表（勤務時間帯）'!$D$6:$Z$47,23,FALSE))</f>
        <v/>
      </c>
      <c r="AH170" s="446" t="str">
        <f>IF(AH168="","",VLOOKUP(AH168,'【標準様式１】シフト記号表（勤務時間帯）'!$D$6:$Z$47,23,FALSE))</f>
        <v/>
      </c>
      <c r="AI170" s="444" t="str">
        <f>IF(AI168="","",VLOOKUP(AI168,'【標準様式１】シフト記号表（勤務時間帯）'!$D$6:$Z$47,23,FALSE))</f>
        <v/>
      </c>
      <c r="AJ170" s="445" t="str">
        <f>IF(AJ168="","",VLOOKUP(AJ168,'【標準様式１】シフト記号表（勤務時間帯）'!$D$6:$Z$47,23,FALSE))</f>
        <v/>
      </c>
      <c r="AK170" s="445" t="str">
        <f>IF(AK168="","",VLOOKUP(AK168,'【標準様式１】シフト記号表（勤務時間帯）'!$D$6:$Z$47,23,FALSE))</f>
        <v/>
      </c>
      <c r="AL170" s="445" t="str">
        <f>IF(AL168="","",VLOOKUP(AL168,'【標準様式１】シフト記号表（勤務時間帯）'!$D$6:$Z$47,23,FALSE))</f>
        <v/>
      </c>
      <c r="AM170" s="445" t="str">
        <f>IF(AM168="","",VLOOKUP(AM168,'【標準様式１】シフト記号表（勤務時間帯）'!$D$6:$Z$47,23,FALSE))</f>
        <v/>
      </c>
      <c r="AN170" s="445" t="str">
        <f>IF(AN168="","",VLOOKUP(AN168,'【標準様式１】シフト記号表（勤務時間帯）'!$D$6:$Z$47,23,FALSE))</f>
        <v/>
      </c>
      <c r="AO170" s="446" t="str">
        <f>IF(AO168="","",VLOOKUP(AO168,'【標準様式１】シフト記号表（勤務時間帯）'!$D$6:$Z$47,23,FALSE))</f>
        <v/>
      </c>
      <c r="AP170" s="444" t="str">
        <f>IF(AP168="","",VLOOKUP(AP168,'【標準様式１】シフト記号表（勤務時間帯）'!$D$6:$Z$47,23,FALSE))</f>
        <v/>
      </c>
      <c r="AQ170" s="445" t="str">
        <f>IF(AQ168="","",VLOOKUP(AQ168,'【標準様式１】シフト記号表（勤務時間帯）'!$D$6:$Z$47,23,FALSE))</f>
        <v/>
      </c>
      <c r="AR170" s="445" t="str">
        <f>IF(AR168="","",VLOOKUP(AR168,'【標準様式１】シフト記号表（勤務時間帯）'!$D$6:$Z$47,23,FALSE))</f>
        <v/>
      </c>
      <c r="AS170" s="445" t="str">
        <f>IF(AS168="","",VLOOKUP(AS168,'【標準様式１】シフト記号表（勤務時間帯）'!$D$6:$Z$47,23,FALSE))</f>
        <v/>
      </c>
      <c r="AT170" s="445" t="str">
        <f>IF(AT168="","",VLOOKUP(AT168,'【標準様式１】シフト記号表（勤務時間帯）'!$D$6:$Z$47,23,FALSE))</f>
        <v/>
      </c>
      <c r="AU170" s="445" t="str">
        <f>IF(AU168="","",VLOOKUP(AU168,'【標準様式１】シフト記号表（勤務時間帯）'!$D$6:$Z$47,23,FALSE))</f>
        <v/>
      </c>
      <c r="AV170" s="446" t="str">
        <f>IF(AV168="","",VLOOKUP(AV168,'【標準様式１】シフト記号表（勤務時間帯）'!$D$6:$Z$47,23,FALSE))</f>
        <v/>
      </c>
      <c r="AW170" s="444" t="str">
        <f>IF(AW168="","",VLOOKUP(AW168,'【標準様式１】シフト記号表（勤務時間帯）'!$D$6:$Z$47,23,FALSE))</f>
        <v/>
      </c>
      <c r="AX170" s="445" t="str">
        <f>IF(AX168="","",VLOOKUP(AX168,'【標準様式１】シフト記号表（勤務時間帯）'!$D$6:$Z$47,23,FALSE))</f>
        <v/>
      </c>
      <c r="AY170" s="445" t="str">
        <f>IF(AY168="","",VLOOKUP(AY168,'【標準様式１】シフト記号表（勤務時間帯）'!$D$6:$Z$47,23,FALSE))</f>
        <v/>
      </c>
      <c r="AZ170" s="1355">
        <f>IF($BC$3="４週",SUM(U170:AV170),IF($BC$3="暦月",SUM(U170:AY170),""))</f>
        <v>0</v>
      </c>
      <c r="BA170" s="1356"/>
      <c r="BB170" s="1357">
        <f>IF($BC$3="４週",AZ170/4,IF($BC$3="暦月",(AZ170/($BC$8/7)),""))</f>
        <v>0</v>
      </c>
      <c r="BC170" s="1356"/>
      <c r="BD170" s="1349"/>
      <c r="BE170" s="1350"/>
      <c r="BF170" s="1350"/>
      <c r="BG170" s="1350"/>
      <c r="BH170" s="1351"/>
    </row>
    <row r="171" spans="2:60" ht="20.25" customHeight="1" x14ac:dyDescent="0.4">
      <c r="B171" s="1373" t="s">
        <v>867</v>
      </c>
      <c r="C171" s="1374"/>
      <c r="D171" s="1374"/>
      <c r="E171" s="1374"/>
      <c r="F171" s="1374"/>
      <c r="G171" s="1374"/>
      <c r="H171" s="1374"/>
      <c r="I171" s="1374"/>
      <c r="J171" s="1374"/>
      <c r="K171" s="1374"/>
      <c r="L171" s="1374"/>
      <c r="M171" s="1374"/>
      <c r="N171" s="1374"/>
      <c r="O171" s="1374"/>
      <c r="P171" s="1374"/>
      <c r="Q171" s="1374"/>
      <c r="R171" s="1374"/>
      <c r="S171" s="1374"/>
      <c r="T171" s="1375"/>
      <c r="U171" s="476"/>
      <c r="V171" s="477"/>
      <c r="W171" s="477"/>
      <c r="X171" s="477"/>
      <c r="Y171" s="477"/>
      <c r="Z171" s="477"/>
      <c r="AA171" s="478"/>
      <c r="AB171" s="479"/>
      <c r="AC171" s="477"/>
      <c r="AD171" s="477"/>
      <c r="AE171" s="477"/>
      <c r="AF171" s="477"/>
      <c r="AG171" s="477"/>
      <c r="AH171" s="478"/>
      <c r="AI171" s="479"/>
      <c r="AJ171" s="477"/>
      <c r="AK171" s="477"/>
      <c r="AL171" s="477"/>
      <c r="AM171" s="477"/>
      <c r="AN171" s="477"/>
      <c r="AO171" s="478"/>
      <c r="AP171" s="479"/>
      <c r="AQ171" s="477"/>
      <c r="AR171" s="477"/>
      <c r="AS171" s="477"/>
      <c r="AT171" s="477"/>
      <c r="AU171" s="477"/>
      <c r="AV171" s="478"/>
      <c r="AW171" s="479"/>
      <c r="AX171" s="477"/>
      <c r="AY171" s="480"/>
      <c r="AZ171" s="1376"/>
      <c r="BA171" s="1377"/>
      <c r="BB171" s="1382"/>
      <c r="BC171" s="1383"/>
      <c r="BD171" s="1383"/>
      <c r="BE171" s="1383"/>
      <c r="BF171" s="1383"/>
      <c r="BG171" s="1383"/>
      <c r="BH171" s="1384"/>
    </row>
    <row r="172" spans="2:60" ht="20.25" customHeight="1" x14ac:dyDescent="0.4">
      <c r="B172" s="1391" t="s">
        <v>868</v>
      </c>
      <c r="C172" s="1392"/>
      <c r="D172" s="1392"/>
      <c r="E172" s="1392"/>
      <c r="F172" s="1392"/>
      <c r="G172" s="1392"/>
      <c r="H172" s="1392"/>
      <c r="I172" s="1392"/>
      <c r="J172" s="1392"/>
      <c r="K172" s="1392"/>
      <c r="L172" s="1392"/>
      <c r="M172" s="1392"/>
      <c r="N172" s="1392"/>
      <c r="O172" s="1392"/>
      <c r="P172" s="1392"/>
      <c r="Q172" s="1392"/>
      <c r="R172" s="1392"/>
      <c r="S172" s="1392"/>
      <c r="T172" s="1393"/>
      <c r="U172" s="481"/>
      <c r="V172" s="482"/>
      <c r="W172" s="482"/>
      <c r="X172" s="482"/>
      <c r="Y172" s="482"/>
      <c r="Z172" s="482"/>
      <c r="AA172" s="483"/>
      <c r="AB172" s="484"/>
      <c r="AC172" s="482"/>
      <c r="AD172" s="482"/>
      <c r="AE172" s="482"/>
      <c r="AF172" s="482"/>
      <c r="AG172" s="482"/>
      <c r="AH172" s="483"/>
      <c r="AI172" s="484"/>
      <c r="AJ172" s="482"/>
      <c r="AK172" s="482"/>
      <c r="AL172" s="482"/>
      <c r="AM172" s="482"/>
      <c r="AN172" s="482"/>
      <c r="AO172" s="483"/>
      <c r="AP172" s="484"/>
      <c r="AQ172" s="482"/>
      <c r="AR172" s="482"/>
      <c r="AS172" s="482"/>
      <c r="AT172" s="482"/>
      <c r="AU172" s="482"/>
      <c r="AV172" s="483"/>
      <c r="AW172" s="484"/>
      <c r="AX172" s="482"/>
      <c r="AY172" s="485"/>
      <c r="AZ172" s="1378"/>
      <c r="BA172" s="1379"/>
      <c r="BB172" s="1385"/>
      <c r="BC172" s="1386"/>
      <c r="BD172" s="1386"/>
      <c r="BE172" s="1386"/>
      <c r="BF172" s="1386"/>
      <c r="BG172" s="1386"/>
      <c r="BH172" s="1387"/>
    </row>
    <row r="173" spans="2:60" ht="20.25" customHeight="1" x14ac:dyDescent="0.4">
      <c r="B173" s="1391" t="s">
        <v>869</v>
      </c>
      <c r="C173" s="1392"/>
      <c r="D173" s="1392"/>
      <c r="E173" s="1392"/>
      <c r="F173" s="1392"/>
      <c r="G173" s="1392"/>
      <c r="H173" s="1392"/>
      <c r="I173" s="1392"/>
      <c r="J173" s="1392"/>
      <c r="K173" s="1392"/>
      <c r="L173" s="1392"/>
      <c r="M173" s="1392"/>
      <c r="N173" s="1392"/>
      <c r="O173" s="1392"/>
      <c r="P173" s="1392"/>
      <c r="Q173" s="1392"/>
      <c r="R173" s="1392"/>
      <c r="S173" s="1392"/>
      <c r="T173" s="1393"/>
      <c r="U173" s="481"/>
      <c r="V173" s="482"/>
      <c r="W173" s="482"/>
      <c r="X173" s="482"/>
      <c r="Y173" s="482"/>
      <c r="Z173" s="482"/>
      <c r="AA173" s="486"/>
      <c r="AB173" s="487"/>
      <c r="AC173" s="482"/>
      <c r="AD173" s="482"/>
      <c r="AE173" s="482"/>
      <c r="AF173" s="482"/>
      <c r="AG173" s="482"/>
      <c r="AH173" s="486"/>
      <c r="AI173" s="487"/>
      <c r="AJ173" s="482"/>
      <c r="AK173" s="482"/>
      <c r="AL173" s="482"/>
      <c r="AM173" s="482"/>
      <c r="AN173" s="482"/>
      <c r="AO173" s="486"/>
      <c r="AP173" s="487"/>
      <c r="AQ173" s="482"/>
      <c r="AR173" s="482"/>
      <c r="AS173" s="482"/>
      <c r="AT173" s="482"/>
      <c r="AU173" s="482"/>
      <c r="AV173" s="486"/>
      <c r="AW173" s="487"/>
      <c r="AX173" s="482"/>
      <c r="AY173" s="485"/>
      <c r="AZ173" s="1380"/>
      <c r="BA173" s="1381"/>
      <c r="BB173" s="1385"/>
      <c r="BC173" s="1386"/>
      <c r="BD173" s="1386"/>
      <c r="BE173" s="1386"/>
      <c r="BF173" s="1386"/>
      <c r="BG173" s="1386"/>
      <c r="BH173" s="1387"/>
    </row>
    <row r="174" spans="2:60" ht="20.25" customHeight="1" x14ac:dyDescent="0.4">
      <c r="B174" s="1391" t="s">
        <v>870</v>
      </c>
      <c r="C174" s="1392"/>
      <c r="D174" s="1392"/>
      <c r="E174" s="1392"/>
      <c r="F174" s="1392"/>
      <c r="G174" s="1392"/>
      <c r="H174" s="1392"/>
      <c r="I174" s="1392"/>
      <c r="J174" s="1392"/>
      <c r="K174" s="1392"/>
      <c r="L174" s="1392"/>
      <c r="M174" s="1392"/>
      <c r="N174" s="1392"/>
      <c r="O174" s="1392"/>
      <c r="P174" s="1392"/>
      <c r="Q174" s="1392"/>
      <c r="R174" s="1392"/>
      <c r="S174" s="1392"/>
      <c r="T174" s="1393"/>
      <c r="U174" s="488" t="str">
        <f t="shared" ref="U174:AY174" si="1">IF(SUMIF($F$21:$F$68,"介護従業者",U21:U68)=0,"",SUMIF($F$21:$F$68,"介護従業者",U21:U68))</f>
        <v/>
      </c>
      <c r="V174" s="489" t="str">
        <f t="shared" si="1"/>
        <v/>
      </c>
      <c r="W174" s="489" t="str">
        <f t="shared" si="1"/>
        <v/>
      </c>
      <c r="X174" s="489" t="str">
        <f t="shared" si="1"/>
        <v/>
      </c>
      <c r="Y174" s="489" t="str">
        <f t="shared" si="1"/>
        <v/>
      </c>
      <c r="Z174" s="489" t="str">
        <f t="shared" si="1"/>
        <v/>
      </c>
      <c r="AA174" s="490" t="str">
        <f t="shared" si="1"/>
        <v/>
      </c>
      <c r="AB174" s="488" t="str">
        <f t="shared" si="1"/>
        <v/>
      </c>
      <c r="AC174" s="489" t="str">
        <f t="shared" si="1"/>
        <v/>
      </c>
      <c r="AD174" s="489" t="str">
        <f t="shared" si="1"/>
        <v/>
      </c>
      <c r="AE174" s="489" t="str">
        <f t="shared" si="1"/>
        <v/>
      </c>
      <c r="AF174" s="489" t="str">
        <f t="shared" si="1"/>
        <v/>
      </c>
      <c r="AG174" s="489" t="str">
        <f t="shared" si="1"/>
        <v/>
      </c>
      <c r="AH174" s="490" t="str">
        <f t="shared" si="1"/>
        <v/>
      </c>
      <c r="AI174" s="488" t="str">
        <f t="shared" si="1"/>
        <v/>
      </c>
      <c r="AJ174" s="489" t="str">
        <f t="shared" si="1"/>
        <v/>
      </c>
      <c r="AK174" s="489" t="str">
        <f t="shared" si="1"/>
        <v/>
      </c>
      <c r="AL174" s="489" t="str">
        <f t="shared" si="1"/>
        <v/>
      </c>
      <c r="AM174" s="489" t="str">
        <f t="shared" si="1"/>
        <v/>
      </c>
      <c r="AN174" s="489" t="str">
        <f t="shared" si="1"/>
        <v/>
      </c>
      <c r="AO174" s="490" t="str">
        <f t="shared" si="1"/>
        <v/>
      </c>
      <c r="AP174" s="488" t="str">
        <f t="shared" si="1"/>
        <v/>
      </c>
      <c r="AQ174" s="489" t="str">
        <f t="shared" si="1"/>
        <v/>
      </c>
      <c r="AR174" s="489" t="str">
        <f t="shared" si="1"/>
        <v/>
      </c>
      <c r="AS174" s="489" t="str">
        <f t="shared" si="1"/>
        <v/>
      </c>
      <c r="AT174" s="489" t="str">
        <f t="shared" si="1"/>
        <v/>
      </c>
      <c r="AU174" s="489" t="str">
        <f t="shared" si="1"/>
        <v/>
      </c>
      <c r="AV174" s="490" t="str">
        <f t="shared" si="1"/>
        <v/>
      </c>
      <c r="AW174" s="488" t="str">
        <f t="shared" si="1"/>
        <v/>
      </c>
      <c r="AX174" s="489" t="str">
        <f t="shared" si="1"/>
        <v/>
      </c>
      <c r="AY174" s="489" t="str">
        <f t="shared" si="1"/>
        <v/>
      </c>
      <c r="AZ174" s="1394">
        <f>IF($BC$3="４週",SUM(U174:AV174),IF($BC$3="暦月",SUM(U174:AY174),""))</f>
        <v>0</v>
      </c>
      <c r="BA174" s="1395"/>
      <c r="BB174" s="1385"/>
      <c r="BC174" s="1386"/>
      <c r="BD174" s="1386"/>
      <c r="BE174" s="1386"/>
      <c r="BF174" s="1386"/>
      <c r="BG174" s="1386"/>
      <c r="BH174" s="1387"/>
    </row>
    <row r="175" spans="2:60" ht="20.25" customHeight="1" thickBot="1" x14ac:dyDescent="0.45">
      <c r="B175" s="1396" t="s">
        <v>871</v>
      </c>
      <c r="C175" s="1397"/>
      <c r="D175" s="1397"/>
      <c r="E175" s="1397"/>
      <c r="F175" s="1397"/>
      <c r="G175" s="1397"/>
      <c r="H175" s="1397"/>
      <c r="I175" s="1397"/>
      <c r="J175" s="1397"/>
      <c r="K175" s="1397"/>
      <c r="L175" s="1397"/>
      <c r="M175" s="1397"/>
      <c r="N175" s="1397"/>
      <c r="O175" s="1397"/>
      <c r="P175" s="1397"/>
      <c r="Q175" s="1397"/>
      <c r="R175" s="1397"/>
      <c r="S175" s="1397"/>
      <c r="T175" s="1398"/>
      <c r="U175" s="491" t="str">
        <f t="shared" ref="U175:AY175" si="2">IF(SUMIF($G$21:$G$68,"介護従業者",U21:U68)=0,"",SUMIF($G$21:$G$68,"介護従業者",U21:U68))</f>
        <v/>
      </c>
      <c r="V175" s="492" t="str">
        <f t="shared" si="2"/>
        <v/>
      </c>
      <c r="W175" s="492" t="str">
        <f t="shared" si="2"/>
        <v/>
      </c>
      <c r="X175" s="492" t="str">
        <f t="shared" si="2"/>
        <v/>
      </c>
      <c r="Y175" s="492" t="str">
        <f t="shared" si="2"/>
        <v/>
      </c>
      <c r="Z175" s="492" t="str">
        <f t="shared" si="2"/>
        <v/>
      </c>
      <c r="AA175" s="493" t="str">
        <f t="shared" si="2"/>
        <v/>
      </c>
      <c r="AB175" s="494" t="str">
        <f t="shared" si="2"/>
        <v/>
      </c>
      <c r="AC175" s="492" t="str">
        <f t="shared" si="2"/>
        <v/>
      </c>
      <c r="AD175" s="492" t="str">
        <f t="shared" si="2"/>
        <v/>
      </c>
      <c r="AE175" s="492" t="str">
        <f t="shared" si="2"/>
        <v/>
      </c>
      <c r="AF175" s="492" t="str">
        <f t="shared" si="2"/>
        <v/>
      </c>
      <c r="AG175" s="492" t="str">
        <f t="shared" si="2"/>
        <v/>
      </c>
      <c r="AH175" s="493" t="str">
        <f t="shared" si="2"/>
        <v/>
      </c>
      <c r="AI175" s="494" t="str">
        <f t="shared" si="2"/>
        <v/>
      </c>
      <c r="AJ175" s="492" t="str">
        <f t="shared" si="2"/>
        <v/>
      </c>
      <c r="AK175" s="492" t="str">
        <f t="shared" si="2"/>
        <v/>
      </c>
      <c r="AL175" s="492" t="str">
        <f t="shared" si="2"/>
        <v/>
      </c>
      <c r="AM175" s="492" t="str">
        <f t="shared" si="2"/>
        <v/>
      </c>
      <c r="AN175" s="492" t="str">
        <f t="shared" si="2"/>
        <v/>
      </c>
      <c r="AO175" s="493" t="str">
        <f t="shared" si="2"/>
        <v/>
      </c>
      <c r="AP175" s="494" t="str">
        <f t="shared" si="2"/>
        <v/>
      </c>
      <c r="AQ175" s="492" t="str">
        <f t="shared" si="2"/>
        <v/>
      </c>
      <c r="AR175" s="492" t="str">
        <f t="shared" si="2"/>
        <v/>
      </c>
      <c r="AS175" s="492" t="str">
        <f t="shared" si="2"/>
        <v/>
      </c>
      <c r="AT175" s="492" t="str">
        <f t="shared" si="2"/>
        <v/>
      </c>
      <c r="AU175" s="492" t="str">
        <f t="shared" si="2"/>
        <v/>
      </c>
      <c r="AV175" s="493" t="str">
        <f t="shared" si="2"/>
        <v/>
      </c>
      <c r="AW175" s="494" t="str">
        <f t="shared" si="2"/>
        <v/>
      </c>
      <c r="AX175" s="492" t="str">
        <f t="shared" si="2"/>
        <v/>
      </c>
      <c r="AY175" s="495" t="str">
        <f t="shared" si="2"/>
        <v/>
      </c>
      <c r="AZ175" s="1399">
        <f>IF($BC$3="４週",SUM(U175:AV175),IF($BC$3="暦月",SUM(U175:AY175),""))</f>
        <v>0</v>
      </c>
      <c r="BA175" s="1400"/>
      <c r="BB175" s="1388"/>
      <c r="BC175" s="1389"/>
      <c r="BD175" s="1389"/>
      <c r="BE175" s="1389"/>
      <c r="BF175" s="1389"/>
      <c r="BG175" s="1389"/>
      <c r="BH175" s="1390"/>
    </row>
    <row r="176" spans="2:60" s="496" customFormat="1" ht="20.25" customHeight="1" x14ac:dyDescent="0.4">
      <c r="C176" s="497"/>
      <c r="D176" s="497"/>
      <c r="E176" s="497"/>
      <c r="F176" s="497"/>
      <c r="G176" s="497"/>
      <c r="BH176" s="285"/>
    </row>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30" spans="3:57" x14ac:dyDescent="0.4">
      <c r="C230" s="397"/>
      <c r="D230" s="397"/>
      <c r="E230" s="397"/>
      <c r="F230" s="397"/>
      <c r="G230" s="397"/>
      <c r="H230" s="397"/>
      <c r="I230" s="498"/>
      <c r="J230" s="498"/>
      <c r="K230" s="498"/>
      <c r="L230" s="498"/>
      <c r="M230" s="498"/>
      <c r="N230" s="498"/>
      <c r="O230" s="498"/>
      <c r="P230" s="498"/>
      <c r="Q230" s="498"/>
      <c r="R230" s="498"/>
      <c r="S230" s="498"/>
      <c r="T230" s="498"/>
      <c r="U230" s="498"/>
      <c r="V230" s="498"/>
      <c r="W230" s="498"/>
      <c r="X230" s="498"/>
      <c r="Y230" s="498"/>
      <c r="Z230" s="498"/>
      <c r="AA230" s="498"/>
      <c r="AB230" s="498"/>
      <c r="AC230" s="498"/>
      <c r="AD230" s="498"/>
      <c r="AE230" s="498"/>
      <c r="AF230" s="498"/>
      <c r="AG230" s="498"/>
      <c r="AH230" s="498"/>
      <c r="AI230" s="498"/>
      <c r="AJ230" s="498"/>
      <c r="AK230" s="498"/>
      <c r="AL230" s="498"/>
      <c r="AM230" s="498"/>
      <c r="AN230" s="498"/>
      <c r="AO230" s="498"/>
      <c r="AP230" s="498"/>
      <c r="AQ230" s="498"/>
      <c r="AR230" s="498"/>
      <c r="AS230" s="498"/>
      <c r="AT230" s="498"/>
      <c r="AU230" s="498"/>
      <c r="AV230" s="498"/>
      <c r="AW230" s="498"/>
      <c r="AX230" s="498"/>
      <c r="AY230" s="498"/>
      <c r="AZ230" s="498"/>
      <c r="BA230" s="498"/>
      <c r="BB230" s="498"/>
      <c r="BC230" s="498"/>
      <c r="BD230" s="498"/>
      <c r="BE230" s="498"/>
    </row>
    <row r="231" spans="3:57" x14ac:dyDescent="0.4">
      <c r="C231" s="397"/>
      <c r="D231" s="397"/>
      <c r="E231" s="397"/>
      <c r="F231" s="397"/>
      <c r="G231" s="397"/>
      <c r="H231" s="397"/>
      <c r="I231" s="498"/>
      <c r="J231" s="498"/>
      <c r="K231" s="498"/>
      <c r="L231" s="498"/>
      <c r="M231" s="498"/>
      <c r="N231" s="498"/>
      <c r="O231" s="498"/>
      <c r="P231" s="498"/>
      <c r="Q231" s="498"/>
      <c r="R231" s="498"/>
      <c r="S231" s="498"/>
      <c r="T231" s="498"/>
      <c r="U231" s="498"/>
      <c r="V231" s="498"/>
      <c r="W231" s="498"/>
      <c r="X231" s="498"/>
      <c r="Y231" s="498"/>
      <c r="Z231" s="498"/>
      <c r="AA231" s="498"/>
      <c r="AB231" s="498"/>
      <c r="AC231" s="498"/>
      <c r="AD231" s="498"/>
      <c r="AE231" s="498"/>
      <c r="AF231" s="498"/>
      <c r="AG231" s="498"/>
      <c r="AH231" s="498"/>
      <c r="AI231" s="498"/>
      <c r="AJ231" s="498"/>
      <c r="AK231" s="498"/>
      <c r="AL231" s="498"/>
      <c r="AM231" s="498"/>
      <c r="AN231" s="498"/>
      <c r="AO231" s="498"/>
      <c r="AP231" s="498"/>
      <c r="AQ231" s="498"/>
      <c r="AR231" s="498"/>
      <c r="AS231" s="498"/>
      <c r="AT231" s="498"/>
      <c r="AU231" s="498"/>
      <c r="AV231" s="498"/>
      <c r="AW231" s="498"/>
      <c r="AX231" s="498"/>
      <c r="AY231" s="498"/>
      <c r="AZ231" s="498"/>
      <c r="BA231" s="498"/>
      <c r="BB231" s="498"/>
      <c r="BC231" s="498"/>
      <c r="BD231" s="498"/>
      <c r="BE231" s="498"/>
    </row>
    <row r="232" spans="3:57" x14ac:dyDescent="0.4">
      <c r="C232" s="499"/>
      <c r="D232" s="499"/>
      <c r="E232" s="499"/>
      <c r="F232" s="499"/>
      <c r="G232" s="499"/>
      <c r="H232" s="499"/>
      <c r="I232" s="397"/>
      <c r="J232" s="397"/>
    </row>
    <row r="233" spans="3:57" x14ac:dyDescent="0.4">
      <c r="C233" s="499"/>
      <c r="D233" s="499"/>
      <c r="E233" s="499"/>
      <c r="F233" s="499"/>
      <c r="G233" s="499"/>
      <c r="H233" s="499"/>
      <c r="I233" s="397"/>
      <c r="J233" s="397"/>
    </row>
    <row r="234" spans="3:57" x14ac:dyDescent="0.4">
      <c r="C234" s="397"/>
      <c r="D234" s="397"/>
      <c r="E234" s="397"/>
      <c r="F234" s="397"/>
      <c r="G234" s="397"/>
      <c r="H234" s="397"/>
    </row>
    <row r="235" spans="3:57" x14ac:dyDescent="0.4">
      <c r="C235" s="397"/>
      <c r="D235" s="397"/>
      <c r="E235" s="397"/>
      <c r="F235" s="397"/>
      <c r="G235" s="397"/>
      <c r="H235" s="397"/>
    </row>
    <row r="236" spans="3:57" x14ac:dyDescent="0.4">
      <c r="C236" s="397"/>
      <c r="D236" s="397"/>
      <c r="E236" s="397"/>
      <c r="F236" s="397"/>
      <c r="G236" s="397"/>
      <c r="H236" s="397"/>
    </row>
    <row r="237" spans="3:57" x14ac:dyDescent="0.4">
      <c r="C237" s="397"/>
      <c r="D237" s="397"/>
      <c r="E237" s="397"/>
      <c r="F237" s="397"/>
      <c r="G237" s="397"/>
      <c r="H237" s="397"/>
    </row>
  </sheetData>
  <mergeCells count="591">
    <mergeCell ref="B171:T171"/>
    <mergeCell ref="AZ171:BA173"/>
    <mergeCell ref="BB171:BH175"/>
    <mergeCell ref="B172:T172"/>
    <mergeCell ref="B173:T173"/>
    <mergeCell ref="B174:T174"/>
    <mergeCell ref="AZ174:BA174"/>
    <mergeCell ref="B175:T175"/>
    <mergeCell ref="AZ175:BA17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U17:AA17"/>
    <mergeCell ref="AB17:AH17"/>
    <mergeCell ref="AI17:AO17"/>
    <mergeCell ref="AP17:AV17"/>
    <mergeCell ref="AW17:AY17"/>
    <mergeCell ref="B16:B20"/>
    <mergeCell ref="C16:E20"/>
    <mergeCell ref="H16:H20"/>
    <mergeCell ref="I16:L20"/>
    <mergeCell ref="M16:O20"/>
    <mergeCell ref="P16:T20"/>
    <mergeCell ref="AM14:AN14"/>
    <mergeCell ref="BB14:BD14"/>
    <mergeCell ref="BF14:BH14"/>
    <mergeCell ref="BC4:BF4"/>
    <mergeCell ref="AY6:AZ6"/>
    <mergeCell ref="BC6:BD6"/>
    <mergeCell ref="BC8:BD8"/>
    <mergeCell ref="BC10:BD10"/>
    <mergeCell ref="AZ16:BA20"/>
    <mergeCell ref="BB16:BC20"/>
    <mergeCell ref="BD16:BH20"/>
    <mergeCell ref="U12:V12"/>
    <mergeCell ref="AR1:BG1"/>
    <mergeCell ref="AA2:AB2"/>
    <mergeCell ref="AD2:AE2"/>
    <mergeCell ref="AH2:AI2"/>
    <mergeCell ref="AR2:BG2"/>
    <mergeCell ref="BC3:BF3"/>
    <mergeCell ref="AM13:AN13"/>
    <mergeCell ref="BB13:BD13"/>
    <mergeCell ref="BF13:BH13"/>
  </mergeCells>
  <phoneticPr fontId="3"/>
  <conditionalFormatting sqref="U23:AA23 U68:AY68">
    <cfRule type="expression" dxfId="584" priority="409">
      <formula>OR(U$171=$B22,U$172=$B22)</formula>
    </cfRule>
  </conditionalFormatting>
  <conditionalFormatting sqref="U22:AA23 U171:BA175">
    <cfRule type="expression" dxfId="583" priority="408">
      <formula>INDIRECT(ADDRESS(ROW(),COLUMN()))=TRUNC(INDIRECT(ADDRESS(ROW(),COLUMN())))</formula>
    </cfRule>
  </conditionalFormatting>
  <conditionalFormatting sqref="AZ22:BC23">
    <cfRule type="expression" dxfId="582" priority="407">
      <formula>INDIRECT(ADDRESS(ROW(),COLUMN()))=TRUNC(INDIRECT(ADDRESS(ROW(),COLUMN())))</formula>
    </cfRule>
  </conditionalFormatting>
  <conditionalFormatting sqref="AZ25:BC26">
    <cfRule type="expression" dxfId="581" priority="406">
      <formula>INDIRECT(ADDRESS(ROW(),COLUMN()))=TRUNC(INDIRECT(ADDRESS(ROW(),COLUMN())))</formula>
    </cfRule>
  </conditionalFormatting>
  <conditionalFormatting sqref="AZ28:BC29">
    <cfRule type="expression" dxfId="580" priority="405">
      <formula>INDIRECT(ADDRESS(ROW(),COLUMN()))=TRUNC(INDIRECT(ADDRESS(ROW(),COLUMN())))</formula>
    </cfRule>
  </conditionalFormatting>
  <conditionalFormatting sqref="AZ31:BC32">
    <cfRule type="expression" dxfId="579" priority="404">
      <formula>INDIRECT(ADDRESS(ROW(),COLUMN()))=TRUNC(INDIRECT(ADDRESS(ROW(),COLUMN())))</formula>
    </cfRule>
  </conditionalFormatting>
  <conditionalFormatting sqref="AZ34:BC35">
    <cfRule type="expression" dxfId="578" priority="403">
      <formula>INDIRECT(ADDRESS(ROW(),COLUMN()))=TRUNC(INDIRECT(ADDRESS(ROW(),COLUMN())))</formula>
    </cfRule>
  </conditionalFormatting>
  <conditionalFormatting sqref="AZ37:BC38">
    <cfRule type="expression" dxfId="577" priority="402">
      <formula>INDIRECT(ADDRESS(ROW(),COLUMN()))=TRUNC(INDIRECT(ADDRESS(ROW(),COLUMN())))</formula>
    </cfRule>
  </conditionalFormatting>
  <conditionalFormatting sqref="AZ40:BC41">
    <cfRule type="expression" dxfId="576" priority="401">
      <formula>INDIRECT(ADDRESS(ROW(),COLUMN()))=TRUNC(INDIRECT(ADDRESS(ROW(),COLUMN())))</formula>
    </cfRule>
  </conditionalFormatting>
  <conditionalFormatting sqref="AZ43:BC44">
    <cfRule type="expression" dxfId="575" priority="400">
      <formula>INDIRECT(ADDRESS(ROW(),COLUMN()))=TRUNC(INDIRECT(ADDRESS(ROW(),COLUMN())))</formula>
    </cfRule>
  </conditionalFormatting>
  <conditionalFormatting sqref="AZ46:BC47">
    <cfRule type="expression" dxfId="574" priority="399">
      <formula>INDIRECT(ADDRESS(ROW(),COLUMN()))=TRUNC(INDIRECT(ADDRESS(ROW(),COLUMN())))</formula>
    </cfRule>
  </conditionalFormatting>
  <conditionalFormatting sqref="AZ49:BC50">
    <cfRule type="expression" dxfId="573" priority="398">
      <formula>INDIRECT(ADDRESS(ROW(),COLUMN()))=TRUNC(INDIRECT(ADDRESS(ROW(),COLUMN())))</formula>
    </cfRule>
  </conditionalFormatting>
  <conditionalFormatting sqref="AZ52:BC53">
    <cfRule type="expression" dxfId="572" priority="397">
      <formula>INDIRECT(ADDRESS(ROW(),COLUMN()))=TRUNC(INDIRECT(ADDRESS(ROW(),COLUMN())))</formula>
    </cfRule>
  </conditionalFormatting>
  <conditionalFormatting sqref="AZ55:BC56">
    <cfRule type="expression" dxfId="571" priority="396">
      <formula>INDIRECT(ADDRESS(ROW(),COLUMN()))=TRUNC(INDIRECT(ADDRESS(ROW(),COLUMN())))</formula>
    </cfRule>
  </conditionalFormatting>
  <conditionalFormatting sqref="AZ58:BC59">
    <cfRule type="expression" dxfId="570" priority="395">
      <formula>INDIRECT(ADDRESS(ROW(),COLUMN()))=TRUNC(INDIRECT(ADDRESS(ROW(),COLUMN())))</formula>
    </cfRule>
  </conditionalFormatting>
  <conditionalFormatting sqref="AZ61:BC62">
    <cfRule type="expression" dxfId="569" priority="394">
      <formula>INDIRECT(ADDRESS(ROW(),COLUMN()))=TRUNC(INDIRECT(ADDRESS(ROW(),COLUMN())))</formula>
    </cfRule>
  </conditionalFormatting>
  <conditionalFormatting sqref="AZ64:BC65">
    <cfRule type="expression" dxfId="568" priority="393">
      <formula>INDIRECT(ADDRESS(ROW(),COLUMN()))=TRUNC(INDIRECT(ADDRESS(ROW(),COLUMN())))</formula>
    </cfRule>
  </conditionalFormatting>
  <conditionalFormatting sqref="AZ67:BC68">
    <cfRule type="expression" dxfId="567" priority="392">
      <formula>INDIRECT(ADDRESS(ROW(),COLUMN()))=TRUNC(INDIRECT(ADDRESS(ROW(),COLUMN())))</formula>
    </cfRule>
  </conditionalFormatting>
  <conditionalFormatting sqref="AB23:AH23">
    <cfRule type="expression" dxfId="566" priority="391">
      <formula>OR(AB$171=$B22,AB$172=$B22)</formula>
    </cfRule>
  </conditionalFormatting>
  <conditionalFormatting sqref="AB22:AH23">
    <cfRule type="expression" dxfId="565" priority="390">
      <formula>INDIRECT(ADDRESS(ROW(),COLUMN()))=TRUNC(INDIRECT(ADDRESS(ROW(),COLUMN())))</formula>
    </cfRule>
  </conditionalFormatting>
  <conditionalFormatting sqref="AI23:AO23">
    <cfRule type="expression" dxfId="564" priority="389">
      <formula>OR(AI$171=$B22,AI$172=$B22)</formula>
    </cfRule>
  </conditionalFormatting>
  <conditionalFormatting sqref="AI22:AO23">
    <cfRule type="expression" dxfId="563" priority="388">
      <formula>INDIRECT(ADDRESS(ROW(),COLUMN()))=TRUNC(INDIRECT(ADDRESS(ROW(),COLUMN())))</formula>
    </cfRule>
  </conditionalFormatting>
  <conditionalFormatting sqref="AP23:AV23">
    <cfRule type="expression" dxfId="562" priority="387">
      <formula>OR(AP$171=$B22,AP$172=$B22)</formula>
    </cfRule>
  </conditionalFormatting>
  <conditionalFormatting sqref="AP22:AV23">
    <cfRule type="expression" dxfId="561" priority="386">
      <formula>INDIRECT(ADDRESS(ROW(),COLUMN()))=TRUNC(INDIRECT(ADDRESS(ROW(),COLUMN())))</formula>
    </cfRule>
  </conditionalFormatting>
  <conditionalFormatting sqref="AW23:AY23">
    <cfRule type="expression" dxfId="560" priority="385">
      <formula>OR(AW$171=$B22,AW$172=$B22)</formula>
    </cfRule>
  </conditionalFormatting>
  <conditionalFormatting sqref="AW22:AY23">
    <cfRule type="expression" dxfId="559" priority="384">
      <formula>INDIRECT(ADDRESS(ROW(),COLUMN()))=TRUNC(INDIRECT(ADDRESS(ROW(),COLUMN())))</formula>
    </cfRule>
  </conditionalFormatting>
  <conditionalFormatting sqref="U26:AA26">
    <cfRule type="expression" dxfId="558" priority="383">
      <formula>OR(U$171=$B25,U$172=$B25)</formula>
    </cfRule>
  </conditionalFormatting>
  <conditionalFormatting sqref="U25:AA26">
    <cfRule type="expression" dxfId="557" priority="382">
      <formula>INDIRECT(ADDRESS(ROW(),COLUMN()))=TRUNC(INDIRECT(ADDRESS(ROW(),COLUMN())))</formula>
    </cfRule>
  </conditionalFormatting>
  <conditionalFormatting sqref="AB26:AH26">
    <cfRule type="expression" dxfId="556" priority="381">
      <formula>OR(AB$171=$B25,AB$172=$B25)</formula>
    </cfRule>
  </conditionalFormatting>
  <conditionalFormatting sqref="AB25:AH26">
    <cfRule type="expression" dxfId="555" priority="380">
      <formula>INDIRECT(ADDRESS(ROW(),COLUMN()))=TRUNC(INDIRECT(ADDRESS(ROW(),COLUMN())))</formula>
    </cfRule>
  </conditionalFormatting>
  <conditionalFormatting sqref="AI26:AO26">
    <cfRule type="expression" dxfId="554" priority="379">
      <formula>OR(AI$171=$B25,AI$172=$B25)</formula>
    </cfRule>
  </conditionalFormatting>
  <conditionalFormatting sqref="AI25:AO26">
    <cfRule type="expression" dxfId="553" priority="378">
      <formula>INDIRECT(ADDRESS(ROW(),COLUMN()))=TRUNC(INDIRECT(ADDRESS(ROW(),COLUMN())))</formula>
    </cfRule>
  </conditionalFormatting>
  <conditionalFormatting sqref="AP26:AV26">
    <cfRule type="expression" dxfId="552" priority="377">
      <formula>OR(AP$171=$B25,AP$172=$B25)</formula>
    </cfRule>
  </conditionalFormatting>
  <conditionalFormatting sqref="AP25:AV26">
    <cfRule type="expression" dxfId="551" priority="376">
      <formula>INDIRECT(ADDRESS(ROW(),COLUMN()))=TRUNC(INDIRECT(ADDRESS(ROW(),COLUMN())))</formula>
    </cfRule>
  </conditionalFormatting>
  <conditionalFormatting sqref="AW26:AY26">
    <cfRule type="expression" dxfId="550" priority="375">
      <formula>OR(AW$171=$B25,AW$172=$B25)</formula>
    </cfRule>
  </conditionalFormatting>
  <conditionalFormatting sqref="AW25:AY26">
    <cfRule type="expression" dxfId="549" priority="374">
      <formula>INDIRECT(ADDRESS(ROW(),COLUMN()))=TRUNC(INDIRECT(ADDRESS(ROW(),COLUMN())))</formula>
    </cfRule>
  </conditionalFormatting>
  <conditionalFormatting sqref="U29:AA29">
    <cfRule type="expression" dxfId="548" priority="373">
      <formula>OR(U$171=$B28,U$172=$B28)</formula>
    </cfRule>
  </conditionalFormatting>
  <conditionalFormatting sqref="U28:AA29">
    <cfRule type="expression" dxfId="547" priority="372">
      <formula>INDIRECT(ADDRESS(ROW(),COLUMN()))=TRUNC(INDIRECT(ADDRESS(ROW(),COLUMN())))</formula>
    </cfRule>
  </conditionalFormatting>
  <conditionalFormatting sqref="AB29:AH29">
    <cfRule type="expression" dxfId="546" priority="371">
      <formula>OR(AB$171=$B28,AB$172=$B28)</formula>
    </cfRule>
  </conditionalFormatting>
  <conditionalFormatting sqref="AB28:AH29">
    <cfRule type="expression" dxfId="545" priority="370">
      <formula>INDIRECT(ADDRESS(ROW(),COLUMN()))=TRUNC(INDIRECT(ADDRESS(ROW(),COLUMN())))</formula>
    </cfRule>
  </conditionalFormatting>
  <conditionalFormatting sqref="AI29:AO29">
    <cfRule type="expression" dxfId="544" priority="369">
      <formula>OR(AI$171=$B28,AI$172=$B28)</formula>
    </cfRule>
  </conditionalFormatting>
  <conditionalFormatting sqref="AI28:AO29">
    <cfRule type="expression" dxfId="543" priority="368">
      <formula>INDIRECT(ADDRESS(ROW(),COLUMN()))=TRUNC(INDIRECT(ADDRESS(ROW(),COLUMN())))</formula>
    </cfRule>
  </conditionalFormatting>
  <conditionalFormatting sqref="AP29:AV29">
    <cfRule type="expression" dxfId="542" priority="367">
      <formula>OR(AP$171=$B28,AP$172=$B28)</formula>
    </cfRule>
  </conditionalFormatting>
  <conditionalFormatting sqref="AP28:AV29">
    <cfRule type="expression" dxfId="541" priority="366">
      <formula>INDIRECT(ADDRESS(ROW(),COLUMN()))=TRUNC(INDIRECT(ADDRESS(ROW(),COLUMN())))</formula>
    </cfRule>
  </conditionalFormatting>
  <conditionalFormatting sqref="AW29:AY29">
    <cfRule type="expression" dxfId="540" priority="365">
      <formula>OR(AW$171=$B28,AW$172=$B28)</formula>
    </cfRule>
  </conditionalFormatting>
  <conditionalFormatting sqref="AW28:AY29">
    <cfRule type="expression" dxfId="539" priority="364">
      <formula>INDIRECT(ADDRESS(ROW(),COLUMN()))=TRUNC(INDIRECT(ADDRESS(ROW(),COLUMN())))</formula>
    </cfRule>
  </conditionalFormatting>
  <conditionalFormatting sqref="U32:AA32">
    <cfRule type="expression" dxfId="538" priority="363">
      <formula>OR(U$171=$B31,U$172=$B31)</formula>
    </cfRule>
  </conditionalFormatting>
  <conditionalFormatting sqref="U31:AA32">
    <cfRule type="expression" dxfId="537" priority="362">
      <formula>INDIRECT(ADDRESS(ROW(),COLUMN()))=TRUNC(INDIRECT(ADDRESS(ROW(),COLUMN())))</formula>
    </cfRule>
  </conditionalFormatting>
  <conditionalFormatting sqref="AB32:AH32">
    <cfRule type="expression" dxfId="536" priority="361">
      <formula>OR(AB$171=$B31,AB$172=$B31)</formula>
    </cfRule>
  </conditionalFormatting>
  <conditionalFormatting sqref="AB31:AH32">
    <cfRule type="expression" dxfId="535" priority="360">
      <formula>INDIRECT(ADDRESS(ROW(),COLUMN()))=TRUNC(INDIRECT(ADDRESS(ROW(),COLUMN())))</formula>
    </cfRule>
  </conditionalFormatting>
  <conditionalFormatting sqref="AI32:AO32">
    <cfRule type="expression" dxfId="534" priority="359">
      <formula>OR(AI$171=$B31,AI$172=$B31)</formula>
    </cfRule>
  </conditionalFormatting>
  <conditionalFormatting sqref="AI31:AO32">
    <cfRule type="expression" dxfId="533" priority="358">
      <formula>INDIRECT(ADDRESS(ROW(),COLUMN()))=TRUNC(INDIRECT(ADDRESS(ROW(),COLUMN())))</formula>
    </cfRule>
  </conditionalFormatting>
  <conditionalFormatting sqref="AP32:AV32">
    <cfRule type="expression" dxfId="532" priority="357">
      <formula>OR(AP$171=$B31,AP$172=$B31)</formula>
    </cfRule>
  </conditionalFormatting>
  <conditionalFormatting sqref="AP31:AV32">
    <cfRule type="expression" dxfId="531" priority="356">
      <formula>INDIRECT(ADDRESS(ROW(),COLUMN()))=TRUNC(INDIRECT(ADDRESS(ROW(),COLUMN())))</formula>
    </cfRule>
  </conditionalFormatting>
  <conditionalFormatting sqref="AW32:AY32">
    <cfRule type="expression" dxfId="530" priority="355">
      <formula>OR(AW$171=$B31,AW$172=$B31)</formula>
    </cfRule>
  </conditionalFormatting>
  <conditionalFormatting sqref="AW31:AY32">
    <cfRule type="expression" dxfId="529" priority="354">
      <formula>INDIRECT(ADDRESS(ROW(),COLUMN()))=TRUNC(INDIRECT(ADDRESS(ROW(),COLUMN())))</formula>
    </cfRule>
  </conditionalFormatting>
  <conditionalFormatting sqref="U35:AA35">
    <cfRule type="expression" dxfId="528" priority="353">
      <formula>OR(U$171=$B34,U$172=$B34)</formula>
    </cfRule>
  </conditionalFormatting>
  <conditionalFormatting sqref="U34:AA35">
    <cfRule type="expression" dxfId="527" priority="352">
      <formula>INDIRECT(ADDRESS(ROW(),COLUMN()))=TRUNC(INDIRECT(ADDRESS(ROW(),COLUMN())))</formula>
    </cfRule>
  </conditionalFormatting>
  <conditionalFormatting sqref="AB35:AH35">
    <cfRule type="expression" dxfId="526" priority="351">
      <formula>OR(AB$171=$B34,AB$172=$B34)</formula>
    </cfRule>
  </conditionalFormatting>
  <conditionalFormatting sqref="AB34:AH35">
    <cfRule type="expression" dxfId="525" priority="350">
      <formula>INDIRECT(ADDRESS(ROW(),COLUMN()))=TRUNC(INDIRECT(ADDRESS(ROW(),COLUMN())))</formula>
    </cfRule>
  </conditionalFormatting>
  <conditionalFormatting sqref="AI35:AO35">
    <cfRule type="expression" dxfId="524" priority="349">
      <formula>OR(AI$171=$B34,AI$172=$B34)</formula>
    </cfRule>
  </conditionalFormatting>
  <conditionalFormatting sqref="AI34:AO35">
    <cfRule type="expression" dxfId="523" priority="348">
      <formula>INDIRECT(ADDRESS(ROW(),COLUMN()))=TRUNC(INDIRECT(ADDRESS(ROW(),COLUMN())))</formula>
    </cfRule>
  </conditionalFormatting>
  <conditionalFormatting sqref="AP35:AV35">
    <cfRule type="expression" dxfId="522" priority="347">
      <formula>OR(AP$171=$B34,AP$172=$B34)</formula>
    </cfRule>
  </conditionalFormatting>
  <conditionalFormatting sqref="AP34:AV35">
    <cfRule type="expression" dxfId="521" priority="346">
      <formula>INDIRECT(ADDRESS(ROW(),COLUMN()))=TRUNC(INDIRECT(ADDRESS(ROW(),COLUMN())))</formula>
    </cfRule>
  </conditionalFormatting>
  <conditionalFormatting sqref="AW35:AY35">
    <cfRule type="expression" dxfId="520" priority="345">
      <formula>OR(AW$171=$B34,AW$172=$B34)</formula>
    </cfRule>
  </conditionalFormatting>
  <conditionalFormatting sqref="AW34:AY35">
    <cfRule type="expression" dxfId="519" priority="344">
      <formula>INDIRECT(ADDRESS(ROW(),COLUMN()))=TRUNC(INDIRECT(ADDRESS(ROW(),COLUMN())))</formula>
    </cfRule>
  </conditionalFormatting>
  <conditionalFormatting sqref="U38:AA38">
    <cfRule type="expression" dxfId="518" priority="343">
      <formula>OR(U$171=$B37,U$172=$B37)</formula>
    </cfRule>
  </conditionalFormatting>
  <conditionalFormatting sqref="U37:AA38">
    <cfRule type="expression" dxfId="517" priority="342">
      <formula>INDIRECT(ADDRESS(ROW(),COLUMN()))=TRUNC(INDIRECT(ADDRESS(ROW(),COLUMN())))</formula>
    </cfRule>
  </conditionalFormatting>
  <conditionalFormatting sqref="AB38:AH38">
    <cfRule type="expression" dxfId="516" priority="341">
      <formula>OR(AB$171=$B37,AB$172=$B37)</formula>
    </cfRule>
  </conditionalFormatting>
  <conditionalFormatting sqref="AB37:AH38">
    <cfRule type="expression" dxfId="515" priority="340">
      <formula>INDIRECT(ADDRESS(ROW(),COLUMN()))=TRUNC(INDIRECT(ADDRESS(ROW(),COLUMN())))</formula>
    </cfRule>
  </conditionalFormatting>
  <conditionalFormatting sqref="AI38:AO38">
    <cfRule type="expression" dxfId="514" priority="339">
      <formula>OR(AI$171=$B37,AI$172=$B37)</formula>
    </cfRule>
  </conditionalFormatting>
  <conditionalFormatting sqref="AI37:AO38">
    <cfRule type="expression" dxfId="513" priority="338">
      <formula>INDIRECT(ADDRESS(ROW(),COLUMN()))=TRUNC(INDIRECT(ADDRESS(ROW(),COLUMN())))</formula>
    </cfRule>
  </conditionalFormatting>
  <conditionalFormatting sqref="AP38:AV38">
    <cfRule type="expression" dxfId="512" priority="337">
      <formula>OR(AP$171=$B37,AP$172=$B37)</formula>
    </cfRule>
  </conditionalFormatting>
  <conditionalFormatting sqref="AP37:AV38">
    <cfRule type="expression" dxfId="511" priority="336">
      <formula>INDIRECT(ADDRESS(ROW(),COLUMN()))=TRUNC(INDIRECT(ADDRESS(ROW(),COLUMN())))</formula>
    </cfRule>
  </conditionalFormatting>
  <conditionalFormatting sqref="AW38:AY38">
    <cfRule type="expression" dxfId="510" priority="335">
      <formula>OR(AW$171=$B37,AW$172=$B37)</formula>
    </cfRule>
  </conditionalFormatting>
  <conditionalFormatting sqref="AW37:AY38">
    <cfRule type="expression" dxfId="509" priority="334">
      <formula>INDIRECT(ADDRESS(ROW(),COLUMN()))=TRUNC(INDIRECT(ADDRESS(ROW(),COLUMN())))</formula>
    </cfRule>
  </conditionalFormatting>
  <conditionalFormatting sqref="U41:AA41">
    <cfRule type="expression" dxfId="508" priority="333">
      <formula>OR(U$171=$B40,U$172=$B40)</formula>
    </cfRule>
  </conditionalFormatting>
  <conditionalFormatting sqref="U40:AA41">
    <cfRule type="expression" dxfId="507" priority="332">
      <formula>INDIRECT(ADDRESS(ROW(),COLUMN()))=TRUNC(INDIRECT(ADDRESS(ROW(),COLUMN())))</formula>
    </cfRule>
  </conditionalFormatting>
  <conditionalFormatting sqref="AB41:AH41">
    <cfRule type="expression" dxfId="506" priority="331">
      <formula>OR(AB$171=$B40,AB$172=$B40)</formula>
    </cfRule>
  </conditionalFormatting>
  <conditionalFormatting sqref="AB40:AH41">
    <cfRule type="expression" dxfId="505" priority="330">
      <formula>INDIRECT(ADDRESS(ROW(),COLUMN()))=TRUNC(INDIRECT(ADDRESS(ROW(),COLUMN())))</formula>
    </cfRule>
  </conditionalFormatting>
  <conditionalFormatting sqref="AI41:AO41">
    <cfRule type="expression" dxfId="504" priority="329">
      <formula>OR(AI$171=$B40,AI$172=$B40)</formula>
    </cfRule>
  </conditionalFormatting>
  <conditionalFormatting sqref="AI40:AO41">
    <cfRule type="expression" dxfId="503" priority="328">
      <formula>INDIRECT(ADDRESS(ROW(),COLUMN()))=TRUNC(INDIRECT(ADDRESS(ROW(),COLUMN())))</formula>
    </cfRule>
  </conditionalFormatting>
  <conditionalFormatting sqref="AP41:AV41">
    <cfRule type="expression" dxfId="502" priority="327">
      <formula>OR(AP$171=$B40,AP$172=$B40)</formula>
    </cfRule>
  </conditionalFormatting>
  <conditionalFormatting sqref="AP40:AV41">
    <cfRule type="expression" dxfId="501" priority="326">
      <formula>INDIRECT(ADDRESS(ROW(),COLUMN()))=TRUNC(INDIRECT(ADDRESS(ROW(),COLUMN())))</formula>
    </cfRule>
  </conditionalFormatting>
  <conditionalFormatting sqref="AW41:AY41">
    <cfRule type="expression" dxfId="500" priority="325">
      <formula>OR(AW$171=$B40,AW$172=$B40)</formula>
    </cfRule>
  </conditionalFormatting>
  <conditionalFormatting sqref="AW40:AY41">
    <cfRule type="expression" dxfId="499" priority="324">
      <formula>INDIRECT(ADDRESS(ROW(),COLUMN()))=TRUNC(INDIRECT(ADDRESS(ROW(),COLUMN())))</formula>
    </cfRule>
  </conditionalFormatting>
  <conditionalFormatting sqref="U44:AA44">
    <cfRule type="expression" dxfId="498" priority="323">
      <formula>OR(U$171=$B43,U$172=$B43)</formula>
    </cfRule>
  </conditionalFormatting>
  <conditionalFormatting sqref="U43:AA44">
    <cfRule type="expression" dxfId="497" priority="322">
      <formula>INDIRECT(ADDRESS(ROW(),COLUMN()))=TRUNC(INDIRECT(ADDRESS(ROW(),COLUMN())))</formula>
    </cfRule>
  </conditionalFormatting>
  <conditionalFormatting sqref="AB44:AH44">
    <cfRule type="expression" dxfId="496" priority="321">
      <formula>OR(AB$171=$B43,AB$172=$B43)</formula>
    </cfRule>
  </conditionalFormatting>
  <conditionalFormatting sqref="AB43:AH44">
    <cfRule type="expression" dxfId="495" priority="320">
      <formula>INDIRECT(ADDRESS(ROW(),COLUMN()))=TRUNC(INDIRECT(ADDRESS(ROW(),COLUMN())))</formula>
    </cfRule>
  </conditionalFormatting>
  <conditionalFormatting sqref="AI44:AO44">
    <cfRule type="expression" dxfId="494" priority="319">
      <formula>OR(AI$171=$B43,AI$172=$B43)</formula>
    </cfRule>
  </conditionalFormatting>
  <conditionalFormatting sqref="AI43:AO44">
    <cfRule type="expression" dxfId="493" priority="318">
      <formula>INDIRECT(ADDRESS(ROW(),COLUMN()))=TRUNC(INDIRECT(ADDRESS(ROW(),COLUMN())))</formula>
    </cfRule>
  </conditionalFormatting>
  <conditionalFormatting sqref="AP44:AV44">
    <cfRule type="expression" dxfId="492" priority="317">
      <formula>OR(AP$171=$B43,AP$172=$B43)</formula>
    </cfRule>
  </conditionalFormatting>
  <conditionalFormatting sqref="AP43:AV44">
    <cfRule type="expression" dxfId="491" priority="316">
      <formula>INDIRECT(ADDRESS(ROW(),COLUMN()))=TRUNC(INDIRECT(ADDRESS(ROW(),COLUMN())))</formula>
    </cfRule>
  </conditionalFormatting>
  <conditionalFormatting sqref="AW44:AY44">
    <cfRule type="expression" dxfId="490" priority="315">
      <formula>OR(AW$171=$B43,AW$172=$B43)</formula>
    </cfRule>
  </conditionalFormatting>
  <conditionalFormatting sqref="AW43:AY44">
    <cfRule type="expression" dxfId="489" priority="314">
      <formula>INDIRECT(ADDRESS(ROW(),COLUMN()))=TRUNC(INDIRECT(ADDRESS(ROW(),COLUMN())))</formula>
    </cfRule>
  </conditionalFormatting>
  <conditionalFormatting sqref="U47:AA47">
    <cfRule type="expression" dxfId="488" priority="313">
      <formula>OR(U$171=$B46,U$172=$B46)</formula>
    </cfRule>
  </conditionalFormatting>
  <conditionalFormatting sqref="U46:AA47">
    <cfRule type="expression" dxfId="487" priority="312">
      <formula>INDIRECT(ADDRESS(ROW(),COLUMN()))=TRUNC(INDIRECT(ADDRESS(ROW(),COLUMN())))</formula>
    </cfRule>
  </conditionalFormatting>
  <conditionalFormatting sqref="AB47:AH47">
    <cfRule type="expression" dxfId="486" priority="311">
      <formula>OR(AB$171=$B46,AB$172=$B46)</formula>
    </cfRule>
  </conditionalFormatting>
  <conditionalFormatting sqref="AB46:AH47">
    <cfRule type="expression" dxfId="485" priority="310">
      <formula>INDIRECT(ADDRESS(ROW(),COLUMN()))=TRUNC(INDIRECT(ADDRESS(ROW(),COLUMN())))</formula>
    </cfRule>
  </conditionalFormatting>
  <conditionalFormatting sqref="AI47:AO47">
    <cfRule type="expression" dxfId="484" priority="309">
      <formula>OR(AI$171=$B46,AI$172=$B46)</formula>
    </cfRule>
  </conditionalFormatting>
  <conditionalFormatting sqref="AI46:AO47">
    <cfRule type="expression" dxfId="483" priority="308">
      <formula>INDIRECT(ADDRESS(ROW(),COLUMN()))=TRUNC(INDIRECT(ADDRESS(ROW(),COLUMN())))</formula>
    </cfRule>
  </conditionalFormatting>
  <conditionalFormatting sqref="AP47:AV47">
    <cfRule type="expression" dxfId="482" priority="307">
      <formula>OR(AP$171=$B46,AP$172=$B46)</formula>
    </cfRule>
  </conditionalFormatting>
  <conditionalFormatting sqref="AP46:AV47">
    <cfRule type="expression" dxfId="481" priority="306">
      <formula>INDIRECT(ADDRESS(ROW(),COLUMN()))=TRUNC(INDIRECT(ADDRESS(ROW(),COLUMN())))</formula>
    </cfRule>
  </conditionalFormatting>
  <conditionalFormatting sqref="AW47:AY47">
    <cfRule type="expression" dxfId="480" priority="305">
      <formula>OR(AW$171=$B46,AW$172=$B46)</formula>
    </cfRule>
  </conditionalFormatting>
  <conditionalFormatting sqref="AW46:AY47">
    <cfRule type="expression" dxfId="479" priority="304">
      <formula>INDIRECT(ADDRESS(ROW(),COLUMN()))=TRUNC(INDIRECT(ADDRESS(ROW(),COLUMN())))</formula>
    </cfRule>
  </conditionalFormatting>
  <conditionalFormatting sqref="U50:AA50">
    <cfRule type="expression" dxfId="478" priority="303">
      <formula>OR(U$171=$B49,U$172=$B49)</formula>
    </cfRule>
  </conditionalFormatting>
  <conditionalFormatting sqref="U49:AA50">
    <cfRule type="expression" dxfId="477" priority="302">
      <formula>INDIRECT(ADDRESS(ROW(),COLUMN()))=TRUNC(INDIRECT(ADDRESS(ROW(),COLUMN())))</formula>
    </cfRule>
  </conditionalFormatting>
  <conditionalFormatting sqref="AB50:AH50">
    <cfRule type="expression" dxfId="476" priority="301">
      <formula>OR(AB$171=$B49,AB$172=$B49)</formula>
    </cfRule>
  </conditionalFormatting>
  <conditionalFormatting sqref="AB49:AH50">
    <cfRule type="expression" dxfId="475" priority="300">
      <formula>INDIRECT(ADDRESS(ROW(),COLUMN()))=TRUNC(INDIRECT(ADDRESS(ROW(),COLUMN())))</formula>
    </cfRule>
  </conditionalFormatting>
  <conditionalFormatting sqref="AI50:AO50">
    <cfRule type="expression" dxfId="474" priority="299">
      <formula>OR(AI$171=$B49,AI$172=$B49)</formula>
    </cfRule>
  </conditionalFormatting>
  <conditionalFormatting sqref="AI49:AO50">
    <cfRule type="expression" dxfId="473" priority="298">
      <formula>INDIRECT(ADDRESS(ROW(),COLUMN()))=TRUNC(INDIRECT(ADDRESS(ROW(),COLUMN())))</formula>
    </cfRule>
  </conditionalFormatting>
  <conditionalFormatting sqref="AP50:AV50">
    <cfRule type="expression" dxfId="472" priority="297">
      <formula>OR(AP$171=$B49,AP$172=$B49)</formula>
    </cfRule>
  </conditionalFormatting>
  <conditionalFormatting sqref="AP49:AV50">
    <cfRule type="expression" dxfId="471" priority="296">
      <formula>INDIRECT(ADDRESS(ROW(),COLUMN()))=TRUNC(INDIRECT(ADDRESS(ROW(),COLUMN())))</formula>
    </cfRule>
  </conditionalFormatting>
  <conditionalFormatting sqref="AW50:AY50">
    <cfRule type="expression" dxfId="470" priority="295">
      <formula>OR(AW$171=$B49,AW$172=$B49)</formula>
    </cfRule>
  </conditionalFormatting>
  <conditionalFormatting sqref="AW49:AY50">
    <cfRule type="expression" dxfId="469" priority="294">
      <formula>INDIRECT(ADDRESS(ROW(),COLUMN()))=TRUNC(INDIRECT(ADDRESS(ROW(),COLUMN())))</formula>
    </cfRule>
  </conditionalFormatting>
  <conditionalFormatting sqref="U53:AA53">
    <cfRule type="expression" dxfId="468" priority="293">
      <formula>OR(U$171=$B52,U$172=$B52)</formula>
    </cfRule>
  </conditionalFormatting>
  <conditionalFormatting sqref="U52:AA53">
    <cfRule type="expression" dxfId="467" priority="292">
      <formula>INDIRECT(ADDRESS(ROW(),COLUMN()))=TRUNC(INDIRECT(ADDRESS(ROW(),COLUMN())))</formula>
    </cfRule>
  </conditionalFormatting>
  <conditionalFormatting sqref="AB53:AH53">
    <cfRule type="expression" dxfId="466" priority="291">
      <formula>OR(AB$171=$B52,AB$172=$B52)</formula>
    </cfRule>
  </conditionalFormatting>
  <conditionalFormatting sqref="AB52:AH53">
    <cfRule type="expression" dxfId="465" priority="290">
      <formula>INDIRECT(ADDRESS(ROW(),COLUMN()))=TRUNC(INDIRECT(ADDRESS(ROW(),COLUMN())))</formula>
    </cfRule>
  </conditionalFormatting>
  <conditionalFormatting sqref="AI53:AO53">
    <cfRule type="expression" dxfId="464" priority="289">
      <formula>OR(AI$171=$B52,AI$172=$B52)</formula>
    </cfRule>
  </conditionalFormatting>
  <conditionalFormatting sqref="AI52:AO53">
    <cfRule type="expression" dxfId="463" priority="288">
      <formula>INDIRECT(ADDRESS(ROW(),COLUMN()))=TRUNC(INDIRECT(ADDRESS(ROW(),COLUMN())))</formula>
    </cfRule>
  </conditionalFormatting>
  <conditionalFormatting sqref="AP53:AV53">
    <cfRule type="expression" dxfId="462" priority="287">
      <formula>OR(AP$171=$B52,AP$172=$B52)</formula>
    </cfRule>
  </conditionalFormatting>
  <conditionalFormatting sqref="AP52:AV53">
    <cfRule type="expression" dxfId="461" priority="286">
      <formula>INDIRECT(ADDRESS(ROW(),COLUMN()))=TRUNC(INDIRECT(ADDRESS(ROW(),COLUMN())))</formula>
    </cfRule>
  </conditionalFormatting>
  <conditionalFormatting sqref="AW53:AY53">
    <cfRule type="expression" dxfId="460" priority="285">
      <formula>OR(AW$171=$B52,AW$172=$B52)</formula>
    </cfRule>
  </conditionalFormatting>
  <conditionalFormatting sqref="AW52:AY53">
    <cfRule type="expression" dxfId="459" priority="284">
      <formula>INDIRECT(ADDRESS(ROW(),COLUMN()))=TRUNC(INDIRECT(ADDRESS(ROW(),COLUMN())))</formula>
    </cfRule>
  </conditionalFormatting>
  <conditionalFormatting sqref="U56:AA56">
    <cfRule type="expression" dxfId="458" priority="283">
      <formula>OR(U$171=$B55,U$172=$B55)</formula>
    </cfRule>
  </conditionalFormatting>
  <conditionalFormatting sqref="U55:AA56">
    <cfRule type="expression" dxfId="457" priority="282">
      <formula>INDIRECT(ADDRESS(ROW(),COLUMN()))=TRUNC(INDIRECT(ADDRESS(ROW(),COLUMN())))</formula>
    </cfRule>
  </conditionalFormatting>
  <conditionalFormatting sqref="AB56:AH56">
    <cfRule type="expression" dxfId="456" priority="281">
      <formula>OR(AB$171=$B55,AB$172=$B55)</formula>
    </cfRule>
  </conditionalFormatting>
  <conditionalFormatting sqref="AB55:AH56">
    <cfRule type="expression" dxfId="455" priority="280">
      <formula>INDIRECT(ADDRESS(ROW(),COLUMN()))=TRUNC(INDIRECT(ADDRESS(ROW(),COLUMN())))</formula>
    </cfRule>
  </conditionalFormatting>
  <conditionalFormatting sqref="AI56:AO56">
    <cfRule type="expression" dxfId="454" priority="279">
      <formula>OR(AI$171=$B55,AI$172=$B55)</formula>
    </cfRule>
  </conditionalFormatting>
  <conditionalFormatting sqref="AI55:AO56">
    <cfRule type="expression" dxfId="453" priority="278">
      <formula>INDIRECT(ADDRESS(ROW(),COLUMN()))=TRUNC(INDIRECT(ADDRESS(ROW(),COLUMN())))</formula>
    </cfRule>
  </conditionalFormatting>
  <conditionalFormatting sqref="AP56:AV56">
    <cfRule type="expression" dxfId="452" priority="277">
      <formula>OR(AP$171=$B55,AP$172=$B55)</formula>
    </cfRule>
  </conditionalFormatting>
  <conditionalFormatting sqref="AP55:AV56">
    <cfRule type="expression" dxfId="451" priority="276">
      <formula>INDIRECT(ADDRESS(ROW(),COLUMN()))=TRUNC(INDIRECT(ADDRESS(ROW(),COLUMN())))</formula>
    </cfRule>
  </conditionalFormatting>
  <conditionalFormatting sqref="AW56:AY56">
    <cfRule type="expression" dxfId="450" priority="275">
      <formula>OR(AW$171=$B55,AW$172=$B55)</formula>
    </cfRule>
  </conditionalFormatting>
  <conditionalFormatting sqref="AW55:AY56">
    <cfRule type="expression" dxfId="449" priority="274">
      <formula>INDIRECT(ADDRESS(ROW(),COLUMN()))=TRUNC(INDIRECT(ADDRESS(ROW(),COLUMN())))</formula>
    </cfRule>
  </conditionalFormatting>
  <conditionalFormatting sqref="U59:AA59">
    <cfRule type="expression" dxfId="448" priority="273">
      <formula>OR(U$171=$B58,U$172=$B58)</formula>
    </cfRule>
  </conditionalFormatting>
  <conditionalFormatting sqref="U58:AA59">
    <cfRule type="expression" dxfId="447" priority="272">
      <formula>INDIRECT(ADDRESS(ROW(),COLUMN()))=TRUNC(INDIRECT(ADDRESS(ROW(),COLUMN())))</formula>
    </cfRule>
  </conditionalFormatting>
  <conditionalFormatting sqref="AB59:AH59">
    <cfRule type="expression" dxfId="446" priority="271">
      <formula>OR(AB$171=$B58,AB$172=$B58)</formula>
    </cfRule>
  </conditionalFormatting>
  <conditionalFormatting sqref="AB58:AH59">
    <cfRule type="expression" dxfId="445" priority="270">
      <formula>INDIRECT(ADDRESS(ROW(),COLUMN()))=TRUNC(INDIRECT(ADDRESS(ROW(),COLUMN())))</formula>
    </cfRule>
  </conditionalFormatting>
  <conditionalFormatting sqref="AI59:AO59">
    <cfRule type="expression" dxfId="444" priority="269">
      <formula>OR(AI$171=$B58,AI$172=$B58)</formula>
    </cfRule>
  </conditionalFormatting>
  <conditionalFormatting sqref="AI58:AO59">
    <cfRule type="expression" dxfId="443" priority="268">
      <formula>INDIRECT(ADDRESS(ROW(),COLUMN()))=TRUNC(INDIRECT(ADDRESS(ROW(),COLUMN())))</formula>
    </cfRule>
  </conditionalFormatting>
  <conditionalFormatting sqref="AP59:AV59">
    <cfRule type="expression" dxfId="442" priority="267">
      <formula>OR(AP$171=$B58,AP$172=$B58)</formula>
    </cfRule>
  </conditionalFormatting>
  <conditionalFormatting sqref="AP58:AV59">
    <cfRule type="expression" dxfId="441" priority="266">
      <formula>INDIRECT(ADDRESS(ROW(),COLUMN()))=TRUNC(INDIRECT(ADDRESS(ROW(),COLUMN())))</formula>
    </cfRule>
  </conditionalFormatting>
  <conditionalFormatting sqref="AW59:AY59">
    <cfRule type="expression" dxfId="440" priority="265">
      <formula>OR(AW$171=$B58,AW$172=$B58)</formula>
    </cfRule>
  </conditionalFormatting>
  <conditionalFormatting sqref="AW58:AY59">
    <cfRule type="expression" dxfId="439" priority="264">
      <formula>INDIRECT(ADDRESS(ROW(),COLUMN()))=TRUNC(INDIRECT(ADDRESS(ROW(),COLUMN())))</formula>
    </cfRule>
  </conditionalFormatting>
  <conditionalFormatting sqref="U62:AA62">
    <cfRule type="expression" dxfId="438" priority="263">
      <formula>OR(U$171=$B61,U$172=$B61)</formula>
    </cfRule>
  </conditionalFormatting>
  <conditionalFormatting sqref="U61:AA62">
    <cfRule type="expression" dxfId="437" priority="262">
      <formula>INDIRECT(ADDRESS(ROW(),COLUMN()))=TRUNC(INDIRECT(ADDRESS(ROW(),COLUMN())))</formula>
    </cfRule>
  </conditionalFormatting>
  <conditionalFormatting sqref="AB62:AH62">
    <cfRule type="expression" dxfId="436" priority="261">
      <formula>OR(AB$171=$B61,AB$172=$B61)</formula>
    </cfRule>
  </conditionalFormatting>
  <conditionalFormatting sqref="AB61:AH62">
    <cfRule type="expression" dxfId="435" priority="260">
      <formula>INDIRECT(ADDRESS(ROW(),COLUMN()))=TRUNC(INDIRECT(ADDRESS(ROW(),COLUMN())))</formula>
    </cfRule>
  </conditionalFormatting>
  <conditionalFormatting sqref="AI62:AO62">
    <cfRule type="expression" dxfId="434" priority="259">
      <formula>OR(AI$171=$B61,AI$172=$B61)</formula>
    </cfRule>
  </conditionalFormatting>
  <conditionalFormatting sqref="AI61:AO62">
    <cfRule type="expression" dxfId="433" priority="258">
      <formula>INDIRECT(ADDRESS(ROW(),COLUMN()))=TRUNC(INDIRECT(ADDRESS(ROW(),COLUMN())))</formula>
    </cfRule>
  </conditionalFormatting>
  <conditionalFormatting sqref="AP62:AV62">
    <cfRule type="expression" dxfId="432" priority="257">
      <formula>OR(AP$171=$B61,AP$172=$B61)</formula>
    </cfRule>
  </conditionalFormatting>
  <conditionalFormatting sqref="AP61:AV62">
    <cfRule type="expression" dxfId="431" priority="256">
      <formula>INDIRECT(ADDRESS(ROW(),COLUMN()))=TRUNC(INDIRECT(ADDRESS(ROW(),COLUMN())))</formula>
    </cfRule>
  </conditionalFormatting>
  <conditionalFormatting sqref="AW62:AY62">
    <cfRule type="expression" dxfId="430" priority="255">
      <formula>OR(AW$171=$B61,AW$172=$B61)</formula>
    </cfRule>
  </conditionalFormatting>
  <conditionalFormatting sqref="AW61:AY62">
    <cfRule type="expression" dxfId="429" priority="254">
      <formula>INDIRECT(ADDRESS(ROW(),COLUMN()))=TRUNC(INDIRECT(ADDRESS(ROW(),COLUMN())))</formula>
    </cfRule>
  </conditionalFormatting>
  <conditionalFormatting sqref="U65:AA65">
    <cfRule type="expression" dxfId="428" priority="253">
      <formula>OR(U$171=$B64,U$172=$B64)</formula>
    </cfRule>
  </conditionalFormatting>
  <conditionalFormatting sqref="U64:AA65">
    <cfRule type="expression" dxfId="427" priority="252">
      <formula>INDIRECT(ADDRESS(ROW(),COLUMN()))=TRUNC(INDIRECT(ADDRESS(ROW(),COLUMN())))</formula>
    </cfRule>
  </conditionalFormatting>
  <conditionalFormatting sqref="AB65:AH65">
    <cfRule type="expression" dxfId="426" priority="251">
      <formula>OR(AB$171=$B64,AB$172=$B64)</formula>
    </cfRule>
  </conditionalFormatting>
  <conditionalFormatting sqref="AB64:AH65">
    <cfRule type="expression" dxfId="425" priority="250">
      <formula>INDIRECT(ADDRESS(ROW(),COLUMN()))=TRUNC(INDIRECT(ADDRESS(ROW(),COLUMN())))</formula>
    </cfRule>
  </conditionalFormatting>
  <conditionalFormatting sqref="AI65:AO65">
    <cfRule type="expression" dxfId="424" priority="249">
      <formula>OR(AI$171=$B64,AI$172=$B64)</formula>
    </cfRule>
  </conditionalFormatting>
  <conditionalFormatting sqref="AI64:AO65">
    <cfRule type="expression" dxfId="423" priority="248">
      <formula>INDIRECT(ADDRESS(ROW(),COLUMN()))=TRUNC(INDIRECT(ADDRESS(ROW(),COLUMN())))</formula>
    </cfRule>
  </conditionalFormatting>
  <conditionalFormatting sqref="AP65:AV65">
    <cfRule type="expression" dxfId="422" priority="247">
      <formula>OR(AP$171=$B64,AP$172=$B64)</formula>
    </cfRule>
  </conditionalFormatting>
  <conditionalFormatting sqref="AP64:AV65">
    <cfRule type="expression" dxfId="421" priority="246">
      <formula>INDIRECT(ADDRESS(ROW(),COLUMN()))=TRUNC(INDIRECT(ADDRESS(ROW(),COLUMN())))</formula>
    </cfRule>
  </conditionalFormatting>
  <conditionalFormatting sqref="AW65:AY65">
    <cfRule type="expression" dxfId="420" priority="245">
      <formula>OR(AW$171=$B64,AW$172=$B64)</formula>
    </cfRule>
  </conditionalFormatting>
  <conditionalFormatting sqref="AW64:AY65">
    <cfRule type="expression" dxfId="419" priority="244">
      <formula>INDIRECT(ADDRESS(ROW(),COLUMN()))=TRUNC(INDIRECT(ADDRESS(ROW(),COLUMN())))</formula>
    </cfRule>
  </conditionalFormatting>
  <conditionalFormatting sqref="U67:AA68">
    <cfRule type="expression" dxfId="418" priority="243">
      <formula>INDIRECT(ADDRESS(ROW(),COLUMN()))=TRUNC(INDIRECT(ADDRESS(ROW(),COLUMN())))</formula>
    </cfRule>
  </conditionalFormatting>
  <conditionalFormatting sqref="AB67:AH68">
    <cfRule type="expression" dxfId="417" priority="242">
      <formula>INDIRECT(ADDRESS(ROW(),COLUMN()))=TRUNC(INDIRECT(ADDRESS(ROW(),COLUMN())))</formula>
    </cfRule>
  </conditionalFormatting>
  <conditionalFormatting sqref="AI67:AO68">
    <cfRule type="expression" dxfId="416" priority="241">
      <formula>INDIRECT(ADDRESS(ROW(),COLUMN()))=TRUNC(INDIRECT(ADDRESS(ROW(),COLUMN())))</formula>
    </cfRule>
  </conditionalFormatting>
  <conditionalFormatting sqref="AP67:AV68">
    <cfRule type="expression" dxfId="415" priority="240">
      <formula>INDIRECT(ADDRESS(ROW(),COLUMN()))=TRUNC(INDIRECT(ADDRESS(ROW(),COLUMN())))</formula>
    </cfRule>
  </conditionalFormatting>
  <conditionalFormatting sqref="AW67:AY68">
    <cfRule type="expression" dxfId="414" priority="239">
      <formula>INDIRECT(ADDRESS(ROW(),COLUMN()))=TRUNC(INDIRECT(ADDRESS(ROW(),COLUMN())))</formula>
    </cfRule>
  </conditionalFormatting>
  <conditionalFormatting sqref="U71:AY71">
    <cfRule type="expression" dxfId="413" priority="238">
      <formula>OR(U$171=$B70,U$172=$B70)</formula>
    </cfRule>
  </conditionalFormatting>
  <conditionalFormatting sqref="AZ70:BC71">
    <cfRule type="expression" dxfId="412" priority="237">
      <formula>INDIRECT(ADDRESS(ROW(),COLUMN()))=TRUNC(INDIRECT(ADDRESS(ROW(),COLUMN())))</formula>
    </cfRule>
  </conditionalFormatting>
  <conditionalFormatting sqref="U70:AA71">
    <cfRule type="expression" dxfId="411" priority="236">
      <formula>INDIRECT(ADDRESS(ROW(),COLUMN()))=TRUNC(INDIRECT(ADDRESS(ROW(),COLUMN())))</formula>
    </cfRule>
  </conditionalFormatting>
  <conditionalFormatting sqref="AB70:AH71">
    <cfRule type="expression" dxfId="410" priority="235">
      <formula>INDIRECT(ADDRESS(ROW(),COLUMN()))=TRUNC(INDIRECT(ADDRESS(ROW(),COLUMN())))</formula>
    </cfRule>
  </conditionalFormatting>
  <conditionalFormatting sqref="AI70:AO71">
    <cfRule type="expression" dxfId="409" priority="234">
      <formula>INDIRECT(ADDRESS(ROW(),COLUMN()))=TRUNC(INDIRECT(ADDRESS(ROW(),COLUMN())))</formula>
    </cfRule>
  </conditionalFormatting>
  <conditionalFormatting sqref="AP70:AV71">
    <cfRule type="expression" dxfId="408" priority="233">
      <formula>INDIRECT(ADDRESS(ROW(),COLUMN()))=TRUNC(INDIRECT(ADDRESS(ROW(),COLUMN())))</formula>
    </cfRule>
  </conditionalFormatting>
  <conditionalFormatting sqref="AW70:AY71">
    <cfRule type="expression" dxfId="407" priority="232">
      <formula>INDIRECT(ADDRESS(ROW(),COLUMN()))=TRUNC(INDIRECT(ADDRESS(ROW(),COLUMN())))</formula>
    </cfRule>
  </conditionalFormatting>
  <conditionalFormatting sqref="U74:AY74">
    <cfRule type="expression" dxfId="406" priority="231">
      <formula>OR(U$171=$B73,U$172=$B73)</formula>
    </cfRule>
  </conditionalFormatting>
  <conditionalFormatting sqref="AZ73:BC74">
    <cfRule type="expression" dxfId="405" priority="230">
      <formula>INDIRECT(ADDRESS(ROW(),COLUMN()))=TRUNC(INDIRECT(ADDRESS(ROW(),COLUMN())))</formula>
    </cfRule>
  </conditionalFormatting>
  <conditionalFormatting sqref="U73:AA74">
    <cfRule type="expression" dxfId="404" priority="229">
      <formula>INDIRECT(ADDRESS(ROW(),COLUMN()))=TRUNC(INDIRECT(ADDRESS(ROW(),COLUMN())))</formula>
    </cfRule>
  </conditionalFormatting>
  <conditionalFormatting sqref="AB73:AH74">
    <cfRule type="expression" dxfId="403" priority="228">
      <formula>INDIRECT(ADDRESS(ROW(),COLUMN()))=TRUNC(INDIRECT(ADDRESS(ROW(),COLUMN())))</formula>
    </cfRule>
  </conditionalFormatting>
  <conditionalFormatting sqref="AI73:AO74">
    <cfRule type="expression" dxfId="402" priority="227">
      <formula>INDIRECT(ADDRESS(ROW(),COLUMN()))=TRUNC(INDIRECT(ADDRESS(ROW(),COLUMN())))</formula>
    </cfRule>
  </conditionalFormatting>
  <conditionalFormatting sqref="AP73:AV74">
    <cfRule type="expression" dxfId="401" priority="226">
      <formula>INDIRECT(ADDRESS(ROW(),COLUMN()))=TRUNC(INDIRECT(ADDRESS(ROW(),COLUMN())))</formula>
    </cfRule>
  </conditionalFormatting>
  <conditionalFormatting sqref="AW73:AY74">
    <cfRule type="expression" dxfId="400" priority="225">
      <formula>INDIRECT(ADDRESS(ROW(),COLUMN()))=TRUNC(INDIRECT(ADDRESS(ROW(),COLUMN())))</formula>
    </cfRule>
  </conditionalFormatting>
  <conditionalFormatting sqref="U77:AY77">
    <cfRule type="expression" dxfId="399" priority="224">
      <formula>OR(U$171=$B76,U$172=$B76)</formula>
    </cfRule>
  </conditionalFormatting>
  <conditionalFormatting sqref="AZ76:BC77">
    <cfRule type="expression" dxfId="398" priority="223">
      <formula>INDIRECT(ADDRESS(ROW(),COLUMN()))=TRUNC(INDIRECT(ADDRESS(ROW(),COLUMN())))</formula>
    </cfRule>
  </conditionalFormatting>
  <conditionalFormatting sqref="U76:AA77">
    <cfRule type="expression" dxfId="397" priority="222">
      <formula>INDIRECT(ADDRESS(ROW(),COLUMN()))=TRUNC(INDIRECT(ADDRESS(ROW(),COLUMN())))</formula>
    </cfRule>
  </conditionalFormatting>
  <conditionalFormatting sqref="AB76:AH77">
    <cfRule type="expression" dxfId="396" priority="221">
      <formula>INDIRECT(ADDRESS(ROW(),COLUMN()))=TRUNC(INDIRECT(ADDRESS(ROW(),COLUMN())))</formula>
    </cfRule>
  </conditionalFormatting>
  <conditionalFormatting sqref="AI76:AO77">
    <cfRule type="expression" dxfId="395" priority="220">
      <formula>INDIRECT(ADDRESS(ROW(),COLUMN()))=TRUNC(INDIRECT(ADDRESS(ROW(),COLUMN())))</formula>
    </cfRule>
  </conditionalFormatting>
  <conditionalFormatting sqref="AP76:AV77">
    <cfRule type="expression" dxfId="394" priority="219">
      <formula>INDIRECT(ADDRESS(ROW(),COLUMN()))=TRUNC(INDIRECT(ADDRESS(ROW(),COLUMN())))</formula>
    </cfRule>
  </conditionalFormatting>
  <conditionalFormatting sqref="AW76:AY77">
    <cfRule type="expression" dxfId="393" priority="218">
      <formula>INDIRECT(ADDRESS(ROW(),COLUMN()))=TRUNC(INDIRECT(ADDRESS(ROW(),COLUMN())))</formula>
    </cfRule>
  </conditionalFormatting>
  <conditionalFormatting sqref="U80:AY80">
    <cfRule type="expression" dxfId="392" priority="217">
      <formula>OR(U$171=$B79,U$172=$B79)</formula>
    </cfRule>
  </conditionalFormatting>
  <conditionalFormatting sqref="AZ79:BC80">
    <cfRule type="expression" dxfId="391" priority="216">
      <formula>INDIRECT(ADDRESS(ROW(),COLUMN()))=TRUNC(INDIRECT(ADDRESS(ROW(),COLUMN())))</formula>
    </cfRule>
  </conditionalFormatting>
  <conditionalFormatting sqref="U79:AA80">
    <cfRule type="expression" dxfId="390" priority="215">
      <formula>INDIRECT(ADDRESS(ROW(),COLUMN()))=TRUNC(INDIRECT(ADDRESS(ROW(),COLUMN())))</formula>
    </cfRule>
  </conditionalFormatting>
  <conditionalFormatting sqref="AB79:AH80">
    <cfRule type="expression" dxfId="389" priority="214">
      <formula>INDIRECT(ADDRESS(ROW(),COLUMN()))=TRUNC(INDIRECT(ADDRESS(ROW(),COLUMN())))</formula>
    </cfRule>
  </conditionalFormatting>
  <conditionalFormatting sqref="AI79:AO80">
    <cfRule type="expression" dxfId="388" priority="213">
      <formula>INDIRECT(ADDRESS(ROW(),COLUMN()))=TRUNC(INDIRECT(ADDRESS(ROW(),COLUMN())))</formula>
    </cfRule>
  </conditionalFormatting>
  <conditionalFormatting sqref="AP79:AV80">
    <cfRule type="expression" dxfId="387" priority="212">
      <formula>INDIRECT(ADDRESS(ROW(),COLUMN()))=TRUNC(INDIRECT(ADDRESS(ROW(),COLUMN())))</formula>
    </cfRule>
  </conditionalFormatting>
  <conditionalFormatting sqref="AW79:AY80">
    <cfRule type="expression" dxfId="386" priority="211">
      <formula>INDIRECT(ADDRESS(ROW(),COLUMN()))=TRUNC(INDIRECT(ADDRESS(ROW(),COLUMN())))</formula>
    </cfRule>
  </conditionalFormatting>
  <conditionalFormatting sqref="U83:AY83">
    <cfRule type="expression" dxfId="385" priority="210">
      <formula>OR(U$171=$B82,U$172=$B82)</formula>
    </cfRule>
  </conditionalFormatting>
  <conditionalFormatting sqref="AZ82:BC83">
    <cfRule type="expression" dxfId="384" priority="209">
      <formula>INDIRECT(ADDRESS(ROW(),COLUMN()))=TRUNC(INDIRECT(ADDRESS(ROW(),COLUMN())))</formula>
    </cfRule>
  </conditionalFormatting>
  <conditionalFormatting sqref="U82:AA83">
    <cfRule type="expression" dxfId="383" priority="208">
      <formula>INDIRECT(ADDRESS(ROW(),COLUMN()))=TRUNC(INDIRECT(ADDRESS(ROW(),COLUMN())))</formula>
    </cfRule>
  </conditionalFormatting>
  <conditionalFormatting sqref="AB82:AH83">
    <cfRule type="expression" dxfId="382" priority="207">
      <formula>INDIRECT(ADDRESS(ROW(),COLUMN()))=TRUNC(INDIRECT(ADDRESS(ROW(),COLUMN())))</formula>
    </cfRule>
  </conditionalFormatting>
  <conditionalFormatting sqref="AI82:AO83">
    <cfRule type="expression" dxfId="381" priority="206">
      <formula>INDIRECT(ADDRESS(ROW(),COLUMN()))=TRUNC(INDIRECT(ADDRESS(ROW(),COLUMN())))</formula>
    </cfRule>
  </conditionalFormatting>
  <conditionalFormatting sqref="AP82:AV83">
    <cfRule type="expression" dxfId="380" priority="205">
      <formula>INDIRECT(ADDRESS(ROW(),COLUMN()))=TRUNC(INDIRECT(ADDRESS(ROW(),COLUMN())))</formula>
    </cfRule>
  </conditionalFormatting>
  <conditionalFormatting sqref="AW82:AY83">
    <cfRule type="expression" dxfId="379" priority="204">
      <formula>INDIRECT(ADDRESS(ROW(),COLUMN()))=TRUNC(INDIRECT(ADDRESS(ROW(),COLUMN())))</formula>
    </cfRule>
  </conditionalFormatting>
  <conditionalFormatting sqref="U86:AY86">
    <cfRule type="expression" dxfId="378" priority="203">
      <formula>OR(U$171=$B85,U$172=$B85)</formula>
    </cfRule>
  </conditionalFormatting>
  <conditionalFormatting sqref="AZ85:BC86">
    <cfRule type="expression" dxfId="377" priority="202">
      <formula>INDIRECT(ADDRESS(ROW(),COLUMN()))=TRUNC(INDIRECT(ADDRESS(ROW(),COLUMN())))</formula>
    </cfRule>
  </conditionalFormatting>
  <conditionalFormatting sqref="U85:AA86">
    <cfRule type="expression" dxfId="376" priority="201">
      <formula>INDIRECT(ADDRESS(ROW(),COLUMN()))=TRUNC(INDIRECT(ADDRESS(ROW(),COLUMN())))</formula>
    </cfRule>
  </conditionalFormatting>
  <conditionalFormatting sqref="AB85:AH86">
    <cfRule type="expression" dxfId="375" priority="200">
      <formula>INDIRECT(ADDRESS(ROW(),COLUMN()))=TRUNC(INDIRECT(ADDRESS(ROW(),COLUMN())))</formula>
    </cfRule>
  </conditionalFormatting>
  <conditionalFormatting sqref="AI85:AO86">
    <cfRule type="expression" dxfId="374" priority="199">
      <formula>INDIRECT(ADDRESS(ROW(),COLUMN()))=TRUNC(INDIRECT(ADDRESS(ROW(),COLUMN())))</formula>
    </cfRule>
  </conditionalFormatting>
  <conditionalFormatting sqref="AP85:AV86">
    <cfRule type="expression" dxfId="373" priority="198">
      <formula>INDIRECT(ADDRESS(ROW(),COLUMN()))=TRUNC(INDIRECT(ADDRESS(ROW(),COLUMN())))</formula>
    </cfRule>
  </conditionalFormatting>
  <conditionalFormatting sqref="AW85:AY86">
    <cfRule type="expression" dxfId="372" priority="197">
      <formula>INDIRECT(ADDRESS(ROW(),COLUMN()))=TRUNC(INDIRECT(ADDRESS(ROW(),COLUMN())))</formula>
    </cfRule>
  </conditionalFormatting>
  <conditionalFormatting sqref="U89:AY89">
    <cfRule type="expression" dxfId="371" priority="196">
      <formula>OR(U$171=$B88,U$172=$B88)</formula>
    </cfRule>
  </conditionalFormatting>
  <conditionalFormatting sqref="AZ88:BC89">
    <cfRule type="expression" dxfId="370" priority="195">
      <formula>INDIRECT(ADDRESS(ROW(),COLUMN()))=TRUNC(INDIRECT(ADDRESS(ROW(),COLUMN())))</formula>
    </cfRule>
  </conditionalFormatting>
  <conditionalFormatting sqref="U88:AA89">
    <cfRule type="expression" dxfId="369" priority="194">
      <formula>INDIRECT(ADDRESS(ROW(),COLUMN()))=TRUNC(INDIRECT(ADDRESS(ROW(),COLUMN())))</formula>
    </cfRule>
  </conditionalFormatting>
  <conditionalFormatting sqref="AB88:AH89">
    <cfRule type="expression" dxfId="368" priority="193">
      <formula>INDIRECT(ADDRESS(ROW(),COLUMN()))=TRUNC(INDIRECT(ADDRESS(ROW(),COLUMN())))</formula>
    </cfRule>
  </conditionalFormatting>
  <conditionalFormatting sqref="AI88:AO89">
    <cfRule type="expression" dxfId="367" priority="192">
      <formula>INDIRECT(ADDRESS(ROW(),COLUMN()))=TRUNC(INDIRECT(ADDRESS(ROW(),COLUMN())))</formula>
    </cfRule>
  </conditionalFormatting>
  <conditionalFormatting sqref="AP88:AV89">
    <cfRule type="expression" dxfId="366" priority="191">
      <formula>INDIRECT(ADDRESS(ROW(),COLUMN()))=TRUNC(INDIRECT(ADDRESS(ROW(),COLUMN())))</formula>
    </cfRule>
  </conditionalFormatting>
  <conditionalFormatting sqref="AW88:AY89">
    <cfRule type="expression" dxfId="365" priority="190">
      <formula>INDIRECT(ADDRESS(ROW(),COLUMN()))=TRUNC(INDIRECT(ADDRESS(ROW(),COLUMN())))</formula>
    </cfRule>
  </conditionalFormatting>
  <conditionalFormatting sqref="U92:AY92">
    <cfRule type="expression" dxfId="364" priority="189">
      <formula>OR(U$171=$B91,U$172=$B91)</formula>
    </cfRule>
  </conditionalFormatting>
  <conditionalFormatting sqref="AZ91:BC92">
    <cfRule type="expression" dxfId="363" priority="188">
      <formula>INDIRECT(ADDRESS(ROW(),COLUMN()))=TRUNC(INDIRECT(ADDRESS(ROW(),COLUMN())))</formula>
    </cfRule>
  </conditionalFormatting>
  <conditionalFormatting sqref="U91:AA92">
    <cfRule type="expression" dxfId="362" priority="187">
      <formula>INDIRECT(ADDRESS(ROW(),COLUMN()))=TRUNC(INDIRECT(ADDRESS(ROW(),COLUMN())))</formula>
    </cfRule>
  </conditionalFormatting>
  <conditionalFormatting sqref="AB91:AH92">
    <cfRule type="expression" dxfId="361" priority="186">
      <formula>INDIRECT(ADDRESS(ROW(),COLUMN()))=TRUNC(INDIRECT(ADDRESS(ROW(),COLUMN())))</formula>
    </cfRule>
  </conditionalFormatting>
  <conditionalFormatting sqref="AI91:AO92">
    <cfRule type="expression" dxfId="360" priority="185">
      <formula>INDIRECT(ADDRESS(ROW(),COLUMN()))=TRUNC(INDIRECT(ADDRESS(ROW(),COLUMN())))</formula>
    </cfRule>
  </conditionalFormatting>
  <conditionalFormatting sqref="AP91:AV92">
    <cfRule type="expression" dxfId="359" priority="184">
      <formula>INDIRECT(ADDRESS(ROW(),COLUMN()))=TRUNC(INDIRECT(ADDRESS(ROW(),COLUMN())))</formula>
    </cfRule>
  </conditionalFormatting>
  <conditionalFormatting sqref="AW91:AY92">
    <cfRule type="expression" dxfId="358" priority="183">
      <formula>INDIRECT(ADDRESS(ROW(),COLUMN()))=TRUNC(INDIRECT(ADDRESS(ROW(),COLUMN())))</formula>
    </cfRule>
  </conditionalFormatting>
  <conditionalFormatting sqref="U95:AY95">
    <cfRule type="expression" dxfId="357" priority="182">
      <formula>OR(U$171=$B94,U$172=$B94)</formula>
    </cfRule>
  </conditionalFormatting>
  <conditionalFormatting sqref="AZ94:BC95">
    <cfRule type="expression" dxfId="356" priority="181">
      <formula>INDIRECT(ADDRESS(ROW(),COLUMN()))=TRUNC(INDIRECT(ADDRESS(ROW(),COLUMN())))</formula>
    </cfRule>
  </conditionalFormatting>
  <conditionalFormatting sqref="U94:AA95">
    <cfRule type="expression" dxfId="355" priority="180">
      <formula>INDIRECT(ADDRESS(ROW(),COLUMN()))=TRUNC(INDIRECT(ADDRESS(ROW(),COLUMN())))</formula>
    </cfRule>
  </conditionalFormatting>
  <conditionalFormatting sqref="AB94:AH95">
    <cfRule type="expression" dxfId="354" priority="179">
      <formula>INDIRECT(ADDRESS(ROW(),COLUMN()))=TRUNC(INDIRECT(ADDRESS(ROW(),COLUMN())))</formula>
    </cfRule>
  </conditionalFormatting>
  <conditionalFormatting sqref="AI94:AO95">
    <cfRule type="expression" dxfId="353" priority="178">
      <formula>INDIRECT(ADDRESS(ROW(),COLUMN()))=TRUNC(INDIRECT(ADDRESS(ROW(),COLUMN())))</formula>
    </cfRule>
  </conditionalFormatting>
  <conditionalFormatting sqref="AP94:AV95">
    <cfRule type="expression" dxfId="352" priority="177">
      <formula>INDIRECT(ADDRESS(ROW(),COLUMN()))=TRUNC(INDIRECT(ADDRESS(ROW(),COLUMN())))</formula>
    </cfRule>
  </conditionalFormatting>
  <conditionalFormatting sqref="AW94:AY95">
    <cfRule type="expression" dxfId="351" priority="176">
      <formula>INDIRECT(ADDRESS(ROW(),COLUMN()))=TRUNC(INDIRECT(ADDRESS(ROW(),COLUMN())))</formula>
    </cfRule>
  </conditionalFormatting>
  <conditionalFormatting sqref="U98:AY98">
    <cfRule type="expression" dxfId="350" priority="175">
      <formula>OR(U$171=$B97,U$172=$B97)</formula>
    </cfRule>
  </conditionalFormatting>
  <conditionalFormatting sqref="AZ97:BC98">
    <cfRule type="expression" dxfId="349" priority="174">
      <formula>INDIRECT(ADDRESS(ROW(),COLUMN()))=TRUNC(INDIRECT(ADDRESS(ROW(),COLUMN())))</formula>
    </cfRule>
  </conditionalFormatting>
  <conditionalFormatting sqref="U97:AA98">
    <cfRule type="expression" dxfId="348" priority="173">
      <formula>INDIRECT(ADDRESS(ROW(),COLUMN()))=TRUNC(INDIRECT(ADDRESS(ROW(),COLUMN())))</formula>
    </cfRule>
  </conditionalFormatting>
  <conditionalFormatting sqref="AB97:AH98">
    <cfRule type="expression" dxfId="347" priority="172">
      <formula>INDIRECT(ADDRESS(ROW(),COLUMN()))=TRUNC(INDIRECT(ADDRESS(ROW(),COLUMN())))</formula>
    </cfRule>
  </conditionalFormatting>
  <conditionalFormatting sqref="AI97:AO98">
    <cfRule type="expression" dxfId="346" priority="171">
      <formula>INDIRECT(ADDRESS(ROW(),COLUMN()))=TRUNC(INDIRECT(ADDRESS(ROW(),COLUMN())))</formula>
    </cfRule>
  </conditionalFormatting>
  <conditionalFormatting sqref="AP97:AV98">
    <cfRule type="expression" dxfId="345" priority="170">
      <formula>INDIRECT(ADDRESS(ROW(),COLUMN()))=TRUNC(INDIRECT(ADDRESS(ROW(),COLUMN())))</formula>
    </cfRule>
  </conditionalFormatting>
  <conditionalFormatting sqref="AW97:AY98">
    <cfRule type="expression" dxfId="344" priority="169">
      <formula>INDIRECT(ADDRESS(ROW(),COLUMN()))=TRUNC(INDIRECT(ADDRESS(ROW(),COLUMN())))</formula>
    </cfRule>
  </conditionalFormatting>
  <conditionalFormatting sqref="U101:AY101">
    <cfRule type="expression" dxfId="343" priority="168">
      <formula>OR(U$171=$B100,U$172=$B100)</formula>
    </cfRule>
  </conditionalFormatting>
  <conditionalFormatting sqref="AZ100:BC101">
    <cfRule type="expression" dxfId="342" priority="167">
      <formula>INDIRECT(ADDRESS(ROW(),COLUMN()))=TRUNC(INDIRECT(ADDRESS(ROW(),COLUMN())))</formula>
    </cfRule>
  </conditionalFormatting>
  <conditionalFormatting sqref="U100:AA101">
    <cfRule type="expression" dxfId="341" priority="166">
      <formula>INDIRECT(ADDRESS(ROW(),COLUMN()))=TRUNC(INDIRECT(ADDRESS(ROW(),COLUMN())))</formula>
    </cfRule>
  </conditionalFormatting>
  <conditionalFormatting sqref="AB100:AH101">
    <cfRule type="expression" dxfId="340" priority="165">
      <formula>INDIRECT(ADDRESS(ROW(),COLUMN()))=TRUNC(INDIRECT(ADDRESS(ROW(),COLUMN())))</formula>
    </cfRule>
  </conditionalFormatting>
  <conditionalFormatting sqref="AI100:AO101">
    <cfRule type="expression" dxfId="339" priority="164">
      <formula>INDIRECT(ADDRESS(ROW(),COLUMN()))=TRUNC(INDIRECT(ADDRESS(ROW(),COLUMN())))</formula>
    </cfRule>
  </conditionalFormatting>
  <conditionalFormatting sqref="AP100:AV101">
    <cfRule type="expression" dxfId="338" priority="163">
      <formula>INDIRECT(ADDRESS(ROW(),COLUMN()))=TRUNC(INDIRECT(ADDRESS(ROW(),COLUMN())))</formula>
    </cfRule>
  </conditionalFormatting>
  <conditionalFormatting sqref="AW100:AY101">
    <cfRule type="expression" dxfId="337" priority="162">
      <formula>INDIRECT(ADDRESS(ROW(),COLUMN()))=TRUNC(INDIRECT(ADDRESS(ROW(),COLUMN())))</formula>
    </cfRule>
  </conditionalFormatting>
  <conditionalFormatting sqref="U104:AY104">
    <cfRule type="expression" dxfId="336" priority="161">
      <formula>OR(U$171=$B103,U$172=$B103)</formula>
    </cfRule>
  </conditionalFormatting>
  <conditionalFormatting sqref="AZ103:BC104">
    <cfRule type="expression" dxfId="335" priority="160">
      <formula>INDIRECT(ADDRESS(ROW(),COLUMN()))=TRUNC(INDIRECT(ADDRESS(ROW(),COLUMN())))</formula>
    </cfRule>
  </conditionalFormatting>
  <conditionalFormatting sqref="U103:AA104">
    <cfRule type="expression" dxfId="334" priority="159">
      <formula>INDIRECT(ADDRESS(ROW(),COLUMN()))=TRUNC(INDIRECT(ADDRESS(ROW(),COLUMN())))</formula>
    </cfRule>
  </conditionalFormatting>
  <conditionalFormatting sqref="AB103:AH104">
    <cfRule type="expression" dxfId="333" priority="158">
      <formula>INDIRECT(ADDRESS(ROW(),COLUMN()))=TRUNC(INDIRECT(ADDRESS(ROW(),COLUMN())))</formula>
    </cfRule>
  </conditionalFormatting>
  <conditionalFormatting sqref="AI103:AO104">
    <cfRule type="expression" dxfId="332" priority="157">
      <formula>INDIRECT(ADDRESS(ROW(),COLUMN()))=TRUNC(INDIRECT(ADDRESS(ROW(),COLUMN())))</formula>
    </cfRule>
  </conditionalFormatting>
  <conditionalFormatting sqref="AP103:AV104">
    <cfRule type="expression" dxfId="331" priority="156">
      <formula>INDIRECT(ADDRESS(ROW(),COLUMN()))=TRUNC(INDIRECT(ADDRESS(ROW(),COLUMN())))</formula>
    </cfRule>
  </conditionalFormatting>
  <conditionalFormatting sqref="AW103:AY104">
    <cfRule type="expression" dxfId="330" priority="155">
      <formula>INDIRECT(ADDRESS(ROW(),COLUMN()))=TRUNC(INDIRECT(ADDRESS(ROW(),COLUMN())))</formula>
    </cfRule>
  </conditionalFormatting>
  <conditionalFormatting sqref="U107:AY107">
    <cfRule type="expression" dxfId="329" priority="154">
      <formula>OR(U$171=$B106,U$172=$B106)</formula>
    </cfRule>
  </conditionalFormatting>
  <conditionalFormatting sqref="AZ106:BC107">
    <cfRule type="expression" dxfId="328" priority="153">
      <formula>INDIRECT(ADDRESS(ROW(),COLUMN()))=TRUNC(INDIRECT(ADDRESS(ROW(),COLUMN())))</formula>
    </cfRule>
  </conditionalFormatting>
  <conditionalFormatting sqref="U106:AA107">
    <cfRule type="expression" dxfId="327" priority="152">
      <formula>INDIRECT(ADDRESS(ROW(),COLUMN()))=TRUNC(INDIRECT(ADDRESS(ROW(),COLUMN())))</formula>
    </cfRule>
  </conditionalFormatting>
  <conditionalFormatting sqref="AB106:AH107">
    <cfRule type="expression" dxfId="326" priority="151">
      <formula>INDIRECT(ADDRESS(ROW(),COLUMN()))=TRUNC(INDIRECT(ADDRESS(ROW(),COLUMN())))</formula>
    </cfRule>
  </conditionalFormatting>
  <conditionalFormatting sqref="AI106:AO107">
    <cfRule type="expression" dxfId="325" priority="150">
      <formula>INDIRECT(ADDRESS(ROW(),COLUMN()))=TRUNC(INDIRECT(ADDRESS(ROW(),COLUMN())))</formula>
    </cfRule>
  </conditionalFormatting>
  <conditionalFormatting sqref="AP106:AV107">
    <cfRule type="expression" dxfId="324" priority="149">
      <formula>INDIRECT(ADDRESS(ROW(),COLUMN()))=TRUNC(INDIRECT(ADDRESS(ROW(),COLUMN())))</formula>
    </cfRule>
  </conditionalFormatting>
  <conditionalFormatting sqref="AW106:AY107">
    <cfRule type="expression" dxfId="323" priority="148">
      <formula>INDIRECT(ADDRESS(ROW(),COLUMN()))=TRUNC(INDIRECT(ADDRESS(ROW(),COLUMN())))</formula>
    </cfRule>
  </conditionalFormatting>
  <conditionalFormatting sqref="U110:AY110">
    <cfRule type="expression" dxfId="322" priority="147">
      <formula>OR(U$171=$B109,U$172=$B109)</formula>
    </cfRule>
  </conditionalFormatting>
  <conditionalFormatting sqref="AZ109:BC110">
    <cfRule type="expression" dxfId="321" priority="146">
      <formula>INDIRECT(ADDRESS(ROW(),COLUMN()))=TRUNC(INDIRECT(ADDRESS(ROW(),COLUMN())))</formula>
    </cfRule>
  </conditionalFormatting>
  <conditionalFormatting sqref="U109:AA110">
    <cfRule type="expression" dxfId="320" priority="145">
      <formula>INDIRECT(ADDRESS(ROW(),COLUMN()))=TRUNC(INDIRECT(ADDRESS(ROW(),COLUMN())))</formula>
    </cfRule>
  </conditionalFormatting>
  <conditionalFormatting sqref="AB109:AH110">
    <cfRule type="expression" dxfId="319" priority="144">
      <formula>INDIRECT(ADDRESS(ROW(),COLUMN()))=TRUNC(INDIRECT(ADDRESS(ROW(),COLUMN())))</formula>
    </cfRule>
  </conditionalFormatting>
  <conditionalFormatting sqref="AI109:AO110">
    <cfRule type="expression" dxfId="318" priority="143">
      <formula>INDIRECT(ADDRESS(ROW(),COLUMN()))=TRUNC(INDIRECT(ADDRESS(ROW(),COLUMN())))</formula>
    </cfRule>
  </conditionalFormatting>
  <conditionalFormatting sqref="AP109:AV110">
    <cfRule type="expression" dxfId="317" priority="142">
      <formula>INDIRECT(ADDRESS(ROW(),COLUMN()))=TRUNC(INDIRECT(ADDRESS(ROW(),COLUMN())))</formula>
    </cfRule>
  </conditionalFormatting>
  <conditionalFormatting sqref="AW109:AY110">
    <cfRule type="expression" dxfId="316" priority="141">
      <formula>INDIRECT(ADDRESS(ROW(),COLUMN()))=TRUNC(INDIRECT(ADDRESS(ROW(),COLUMN())))</formula>
    </cfRule>
  </conditionalFormatting>
  <conditionalFormatting sqref="U113:AY113">
    <cfRule type="expression" dxfId="315" priority="140">
      <formula>OR(U$171=$B112,U$172=$B112)</formula>
    </cfRule>
  </conditionalFormatting>
  <conditionalFormatting sqref="AZ112:BC113">
    <cfRule type="expression" dxfId="314" priority="139">
      <formula>INDIRECT(ADDRESS(ROW(),COLUMN()))=TRUNC(INDIRECT(ADDRESS(ROW(),COLUMN())))</formula>
    </cfRule>
  </conditionalFormatting>
  <conditionalFormatting sqref="U112:AA113">
    <cfRule type="expression" dxfId="313" priority="138">
      <formula>INDIRECT(ADDRESS(ROW(),COLUMN()))=TRUNC(INDIRECT(ADDRESS(ROW(),COLUMN())))</formula>
    </cfRule>
  </conditionalFormatting>
  <conditionalFormatting sqref="AB112:AH113">
    <cfRule type="expression" dxfId="312" priority="137">
      <formula>INDIRECT(ADDRESS(ROW(),COLUMN()))=TRUNC(INDIRECT(ADDRESS(ROW(),COLUMN())))</formula>
    </cfRule>
  </conditionalFormatting>
  <conditionalFormatting sqref="AI112:AO113">
    <cfRule type="expression" dxfId="311" priority="136">
      <formula>INDIRECT(ADDRESS(ROW(),COLUMN()))=TRUNC(INDIRECT(ADDRESS(ROW(),COLUMN())))</formula>
    </cfRule>
  </conditionalFormatting>
  <conditionalFormatting sqref="AP112:AV113">
    <cfRule type="expression" dxfId="310" priority="135">
      <formula>INDIRECT(ADDRESS(ROW(),COLUMN()))=TRUNC(INDIRECT(ADDRESS(ROW(),COLUMN())))</formula>
    </cfRule>
  </conditionalFormatting>
  <conditionalFormatting sqref="AW112:AY113">
    <cfRule type="expression" dxfId="309" priority="134">
      <formula>INDIRECT(ADDRESS(ROW(),COLUMN()))=TRUNC(INDIRECT(ADDRESS(ROW(),COLUMN())))</formula>
    </cfRule>
  </conditionalFormatting>
  <conditionalFormatting sqref="U116:AY116">
    <cfRule type="expression" dxfId="308" priority="133">
      <formula>OR(U$171=$B115,U$172=$B115)</formula>
    </cfRule>
  </conditionalFormatting>
  <conditionalFormatting sqref="AZ115:BC116">
    <cfRule type="expression" dxfId="307" priority="132">
      <formula>INDIRECT(ADDRESS(ROW(),COLUMN()))=TRUNC(INDIRECT(ADDRESS(ROW(),COLUMN())))</formula>
    </cfRule>
  </conditionalFormatting>
  <conditionalFormatting sqref="U115:AA116">
    <cfRule type="expression" dxfId="306" priority="131">
      <formula>INDIRECT(ADDRESS(ROW(),COLUMN()))=TRUNC(INDIRECT(ADDRESS(ROW(),COLUMN())))</formula>
    </cfRule>
  </conditionalFormatting>
  <conditionalFormatting sqref="AB115:AH116">
    <cfRule type="expression" dxfId="305" priority="130">
      <formula>INDIRECT(ADDRESS(ROW(),COLUMN()))=TRUNC(INDIRECT(ADDRESS(ROW(),COLUMN())))</formula>
    </cfRule>
  </conditionalFormatting>
  <conditionalFormatting sqref="AI115:AO116">
    <cfRule type="expression" dxfId="304" priority="129">
      <formula>INDIRECT(ADDRESS(ROW(),COLUMN()))=TRUNC(INDIRECT(ADDRESS(ROW(),COLUMN())))</formula>
    </cfRule>
  </conditionalFormatting>
  <conditionalFormatting sqref="AP115:AV116">
    <cfRule type="expression" dxfId="303" priority="128">
      <formula>INDIRECT(ADDRESS(ROW(),COLUMN()))=TRUNC(INDIRECT(ADDRESS(ROW(),COLUMN())))</formula>
    </cfRule>
  </conditionalFormatting>
  <conditionalFormatting sqref="AW115:AY116">
    <cfRule type="expression" dxfId="302" priority="127">
      <formula>INDIRECT(ADDRESS(ROW(),COLUMN()))=TRUNC(INDIRECT(ADDRESS(ROW(),COLUMN())))</formula>
    </cfRule>
  </conditionalFormatting>
  <conditionalFormatting sqref="U119:AY119">
    <cfRule type="expression" dxfId="301" priority="126">
      <formula>OR(U$171=$B118,U$172=$B118)</formula>
    </cfRule>
  </conditionalFormatting>
  <conditionalFormatting sqref="AZ118:BC119">
    <cfRule type="expression" dxfId="300" priority="125">
      <formula>INDIRECT(ADDRESS(ROW(),COLUMN()))=TRUNC(INDIRECT(ADDRESS(ROW(),COLUMN())))</formula>
    </cfRule>
  </conditionalFormatting>
  <conditionalFormatting sqref="U118:AA119">
    <cfRule type="expression" dxfId="299" priority="124">
      <formula>INDIRECT(ADDRESS(ROW(),COLUMN()))=TRUNC(INDIRECT(ADDRESS(ROW(),COLUMN())))</formula>
    </cfRule>
  </conditionalFormatting>
  <conditionalFormatting sqref="AB118:AH119">
    <cfRule type="expression" dxfId="298" priority="123">
      <formula>INDIRECT(ADDRESS(ROW(),COLUMN()))=TRUNC(INDIRECT(ADDRESS(ROW(),COLUMN())))</formula>
    </cfRule>
  </conditionalFormatting>
  <conditionalFormatting sqref="AI118:AO119">
    <cfRule type="expression" dxfId="297" priority="122">
      <formula>INDIRECT(ADDRESS(ROW(),COLUMN()))=TRUNC(INDIRECT(ADDRESS(ROW(),COLUMN())))</formula>
    </cfRule>
  </conditionalFormatting>
  <conditionalFormatting sqref="AP118:AV119">
    <cfRule type="expression" dxfId="296" priority="121">
      <formula>INDIRECT(ADDRESS(ROW(),COLUMN()))=TRUNC(INDIRECT(ADDRESS(ROW(),COLUMN())))</formula>
    </cfRule>
  </conditionalFormatting>
  <conditionalFormatting sqref="AW118:AY119">
    <cfRule type="expression" dxfId="295" priority="120">
      <formula>INDIRECT(ADDRESS(ROW(),COLUMN()))=TRUNC(INDIRECT(ADDRESS(ROW(),COLUMN())))</formula>
    </cfRule>
  </conditionalFormatting>
  <conditionalFormatting sqref="U122:AY122">
    <cfRule type="expression" dxfId="294" priority="119">
      <formula>OR(U$171=$B121,U$172=$B121)</formula>
    </cfRule>
  </conditionalFormatting>
  <conditionalFormatting sqref="AZ121:BC122">
    <cfRule type="expression" dxfId="293" priority="118">
      <formula>INDIRECT(ADDRESS(ROW(),COLUMN()))=TRUNC(INDIRECT(ADDRESS(ROW(),COLUMN())))</formula>
    </cfRule>
  </conditionalFormatting>
  <conditionalFormatting sqref="U121:AA122">
    <cfRule type="expression" dxfId="292" priority="117">
      <formula>INDIRECT(ADDRESS(ROW(),COLUMN()))=TRUNC(INDIRECT(ADDRESS(ROW(),COLUMN())))</formula>
    </cfRule>
  </conditionalFormatting>
  <conditionalFormatting sqref="AB121:AH122">
    <cfRule type="expression" dxfId="291" priority="116">
      <formula>INDIRECT(ADDRESS(ROW(),COLUMN()))=TRUNC(INDIRECT(ADDRESS(ROW(),COLUMN())))</formula>
    </cfRule>
  </conditionalFormatting>
  <conditionalFormatting sqref="AI121:AO122">
    <cfRule type="expression" dxfId="290" priority="115">
      <formula>INDIRECT(ADDRESS(ROW(),COLUMN()))=TRUNC(INDIRECT(ADDRESS(ROW(),COLUMN())))</formula>
    </cfRule>
  </conditionalFormatting>
  <conditionalFormatting sqref="AP121:AV122">
    <cfRule type="expression" dxfId="289" priority="114">
      <formula>INDIRECT(ADDRESS(ROW(),COLUMN()))=TRUNC(INDIRECT(ADDRESS(ROW(),COLUMN())))</formula>
    </cfRule>
  </conditionalFormatting>
  <conditionalFormatting sqref="AW121:AY122">
    <cfRule type="expression" dxfId="288" priority="113">
      <formula>INDIRECT(ADDRESS(ROW(),COLUMN()))=TRUNC(INDIRECT(ADDRESS(ROW(),COLUMN())))</formula>
    </cfRule>
  </conditionalFormatting>
  <conditionalFormatting sqref="U125:AY125">
    <cfRule type="expression" dxfId="287" priority="112">
      <formula>OR(U$171=$B124,U$172=$B124)</formula>
    </cfRule>
  </conditionalFormatting>
  <conditionalFormatting sqref="AZ124:BC125">
    <cfRule type="expression" dxfId="286" priority="111">
      <formula>INDIRECT(ADDRESS(ROW(),COLUMN()))=TRUNC(INDIRECT(ADDRESS(ROW(),COLUMN())))</formula>
    </cfRule>
  </conditionalFormatting>
  <conditionalFormatting sqref="U124:AA125">
    <cfRule type="expression" dxfId="285" priority="110">
      <formula>INDIRECT(ADDRESS(ROW(),COLUMN()))=TRUNC(INDIRECT(ADDRESS(ROW(),COLUMN())))</formula>
    </cfRule>
  </conditionalFormatting>
  <conditionalFormatting sqref="AB124:AH125">
    <cfRule type="expression" dxfId="284" priority="109">
      <formula>INDIRECT(ADDRESS(ROW(),COLUMN()))=TRUNC(INDIRECT(ADDRESS(ROW(),COLUMN())))</formula>
    </cfRule>
  </conditionalFormatting>
  <conditionalFormatting sqref="AI124:AO125">
    <cfRule type="expression" dxfId="283" priority="108">
      <formula>INDIRECT(ADDRESS(ROW(),COLUMN()))=TRUNC(INDIRECT(ADDRESS(ROW(),COLUMN())))</formula>
    </cfRule>
  </conditionalFormatting>
  <conditionalFormatting sqref="AP124:AV125">
    <cfRule type="expression" dxfId="282" priority="107">
      <formula>INDIRECT(ADDRESS(ROW(),COLUMN()))=TRUNC(INDIRECT(ADDRESS(ROW(),COLUMN())))</formula>
    </cfRule>
  </conditionalFormatting>
  <conditionalFormatting sqref="AW124:AY125">
    <cfRule type="expression" dxfId="281" priority="106">
      <formula>INDIRECT(ADDRESS(ROW(),COLUMN()))=TRUNC(INDIRECT(ADDRESS(ROW(),COLUMN())))</formula>
    </cfRule>
  </conditionalFormatting>
  <conditionalFormatting sqref="U128:AY128">
    <cfRule type="expression" dxfId="280" priority="105">
      <formula>OR(U$171=$B127,U$172=$B127)</formula>
    </cfRule>
  </conditionalFormatting>
  <conditionalFormatting sqref="AZ127:BC128">
    <cfRule type="expression" dxfId="279" priority="104">
      <formula>INDIRECT(ADDRESS(ROW(),COLUMN()))=TRUNC(INDIRECT(ADDRESS(ROW(),COLUMN())))</formula>
    </cfRule>
  </conditionalFormatting>
  <conditionalFormatting sqref="U127:AA128">
    <cfRule type="expression" dxfId="278" priority="103">
      <formula>INDIRECT(ADDRESS(ROW(),COLUMN()))=TRUNC(INDIRECT(ADDRESS(ROW(),COLUMN())))</formula>
    </cfRule>
  </conditionalFormatting>
  <conditionalFormatting sqref="AB127:AH128">
    <cfRule type="expression" dxfId="277" priority="102">
      <formula>INDIRECT(ADDRESS(ROW(),COLUMN()))=TRUNC(INDIRECT(ADDRESS(ROW(),COLUMN())))</formula>
    </cfRule>
  </conditionalFormatting>
  <conditionalFormatting sqref="AI127:AO128">
    <cfRule type="expression" dxfId="276" priority="101">
      <formula>INDIRECT(ADDRESS(ROW(),COLUMN()))=TRUNC(INDIRECT(ADDRESS(ROW(),COLUMN())))</formula>
    </cfRule>
  </conditionalFormatting>
  <conditionalFormatting sqref="AP127:AV128">
    <cfRule type="expression" dxfId="275" priority="100">
      <formula>INDIRECT(ADDRESS(ROW(),COLUMN()))=TRUNC(INDIRECT(ADDRESS(ROW(),COLUMN())))</formula>
    </cfRule>
  </conditionalFormatting>
  <conditionalFormatting sqref="AW127:AY128">
    <cfRule type="expression" dxfId="274" priority="99">
      <formula>INDIRECT(ADDRESS(ROW(),COLUMN()))=TRUNC(INDIRECT(ADDRESS(ROW(),COLUMN())))</formula>
    </cfRule>
  </conditionalFormatting>
  <conditionalFormatting sqref="U131:AY131">
    <cfRule type="expression" dxfId="273" priority="98">
      <formula>OR(U$171=$B130,U$172=$B130)</formula>
    </cfRule>
  </conditionalFormatting>
  <conditionalFormatting sqref="AZ130:BC131">
    <cfRule type="expression" dxfId="272" priority="97">
      <formula>INDIRECT(ADDRESS(ROW(),COLUMN()))=TRUNC(INDIRECT(ADDRESS(ROW(),COLUMN())))</formula>
    </cfRule>
  </conditionalFormatting>
  <conditionalFormatting sqref="U130:AA131">
    <cfRule type="expression" dxfId="271" priority="96">
      <formula>INDIRECT(ADDRESS(ROW(),COLUMN()))=TRUNC(INDIRECT(ADDRESS(ROW(),COLUMN())))</formula>
    </cfRule>
  </conditionalFormatting>
  <conditionalFormatting sqref="AB130:AH131">
    <cfRule type="expression" dxfId="270" priority="95">
      <formula>INDIRECT(ADDRESS(ROW(),COLUMN()))=TRUNC(INDIRECT(ADDRESS(ROW(),COLUMN())))</formula>
    </cfRule>
  </conditionalFormatting>
  <conditionalFormatting sqref="AI130:AO131">
    <cfRule type="expression" dxfId="269" priority="94">
      <formula>INDIRECT(ADDRESS(ROW(),COLUMN()))=TRUNC(INDIRECT(ADDRESS(ROW(),COLUMN())))</formula>
    </cfRule>
  </conditionalFormatting>
  <conditionalFormatting sqref="AP130:AV131">
    <cfRule type="expression" dxfId="268" priority="93">
      <formula>INDIRECT(ADDRESS(ROW(),COLUMN()))=TRUNC(INDIRECT(ADDRESS(ROW(),COLUMN())))</formula>
    </cfRule>
  </conditionalFormatting>
  <conditionalFormatting sqref="AW130:AY131">
    <cfRule type="expression" dxfId="267" priority="92">
      <formula>INDIRECT(ADDRESS(ROW(),COLUMN()))=TRUNC(INDIRECT(ADDRESS(ROW(),COLUMN())))</formula>
    </cfRule>
  </conditionalFormatting>
  <conditionalFormatting sqref="U134:AY134">
    <cfRule type="expression" dxfId="266" priority="91">
      <formula>OR(U$171=$B133,U$172=$B133)</formula>
    </cfRule>
  </conditionalFormatting>
  <conditionalFormatting sqref="AZ133:BC134">
    <cfRule type="expression" dxfId="265" priority="90">
      <formula>INDIRECT(ADDRESS(ROW(),COLUMN()))=TRUNC(INDIRECT(ADDRESS(ROW(),COLUMN())))</formula>
    </cfRule>
  </conditionalFormatting>
  <conditionalFormatting sqref="U133:AA134">
    <cfRule type="expression" dxfId="264" priority="89">
      <formula>INDIRECT(ADDRESS(ROW(),COLUMN()))=TRUNC(INDIRECT(ADDRESS(ROW(),COLUMN())))</formula>
    </cfRule>
  </conditionalFormatting>
  <conditionalFormatting sqref="AB133:AH134">
    <cfRule type="expression" dxfId="263" priority="88">
      <formula>INDIRECT(ADDRESS(ROW(),COLUMN()))=TRUNC(INDIRECT(ADDRESS(ROW(),COLUMN())))</formula>
    </cfRule>
  </conditionalFormatting>
  <conditionalFormatting sqref="AI133:AO134">
    <cfRule type="expression" dxfId="262" priority="87">
      <formula>INDIRECT(ADDRESS(ROW(),COLUMN()))=TRUNC(INDIRECT(ADDRESS(ROW(),COLUMN())))</formula>
    </cfRule>
  </conditionalFormatting>
  <conditionalFormatting sqref="AP133:AV134">
    <cfRule type="expression" dxfId="261" priority="86">
      <formula>INDIRECT(ADDRESS(ROW(),COLUMN()))=TRUNC(INDIRECT(ADDRESS(ROW(),COLUMN())))</formula>
    </cfRule>
  </conditionalFormatting>
  <conditionalFormatting sqref="AW133:AY134">
    <cfRule type="expression" dxfId="260" priority="85">
      <formula>INDIRECT(ADDRESS(ROW(),COLUMN()))=TRUNC(INDIRECT(ADDRESS(ROW(),COLUMN())))</formula>
    </cfRule>
  </conditionalFormatting>
  <conditionalFormatting sqref="U137:AY137">
    <cfRule type="expression" dxfId="259" priority="84">
      <formula>OR(U$171=$B136,U$172=$B136)</formula>
    </cfRule>
  </conditionalFormatting>
  <conditionalFormatting sqref="AZ136:BC137">
    <cfRule type="expression" dxfId="258" priority="83">
      <formula>INDIRECT(ADDRESS(ROW(),COLUMN()))=TRUNC(INDIRECT(ADDRESS(ROW(),COLUMN())))</formula>
    </cfRule>
  </conditionalFormatting>
  <conditionalFormatting sqref="U136:AA137">
    <cfRule type="expression" dxfId="257" priority="82">
      <formula>INDIRECT(ADDRESS(ROW(),COLUMN()))=TRUNC(INDIRECT(ADDRESS(ROW(),COLUMN())))</formula>
    </cfRule>
  </conditionalFormatting>
  <conditionalFormatting sqref="AB136:AH137">
    <cfRule type="expression" dxfId="256" priority="81">
      <formula>INDIRECT(ADDRESS(ROW(),COLUMN()))=TRUNC(INDIRECT(ADDRESS(ROW(),COLUMN())))</formula>
    </cfRule>
  </conditionalFormatting>
  <conditionalFormatting sqref="AI136:AO137">
    <cfRule type="expression" dxfId="255" priority="80">
      <formula>INDIRECT(ADDRESS(ROW(),COLUMN()))=TRUNC(INDIRECT(ADDRESS(ROW(),COLUMN())))</formula>
    </cfRule>
  </conditionalFormatting>
  <conditionalFormatting sqref="AP136:AV137">
    <cfRule type="expression" dxfId="254" priority="79">
      <formula>INDIRECT(ADDRESS(ROW(),COLUMN()))=TRUNC(INDIRECT(ADDRESS(ROW(),COLUMN())))</formula>
    </cfRule>
  </conditionalFormatting>
  <conditionalFormatting sqref="AW136:AY137">
    <cfRule type="expression" dxfId="253" priority="78">
      <formula>INDIRECT(ADDRESS(ROW(),COLUMN()))=TRUNC(INDIRECT(ADDRESS(ROW(),COLUMN())))</formula>
    </cfRule>
  </conditionalFormatting>
  <conditionalFormatting sqref="U140:AY140">
    <cfRule type="expression" dxfId="252" priority="77">
      <formula>OR(U$171=$B139,U$172=$B139)</formula>
    </cfRule>
  </conditionalFormatting>
  <conditionalFormatting sqref="AZ139:BC140">
    <cfRule type="expression" dxfId="251" priority="76">
      <formula>INDIRECT(ADDRESS(ROW(),COLUMN()))=TRUNC(INDIRECT(ADDRESS(ROW(),COLUMN())))</formula>
    </cfRule>
  </conditionalFormatting>
  <conditionalFormatting sqref="U139:AA140">
    <cfRule type="expression" dxfId="250" priority="75">
      <formula>INDIRECT(ADDRESS(ROW(),COLUMN()))=TRUNC(INDIRECT(ADDRESS(ROW(),COLUMN())))</formula>
    </cfRule>
  </conditionalFormatting>
  <conditionalFormatting sqref="AB139:AH140">
    <cfRule type="expression" dxfId="249" priority="74">
      <formula>INDIRECT(ADDRESS(ROW(),COLUMN()))=TRUNC(INDIRECT(ADDRESS(ROW(),COLUMN())))</formula>
    </cfRule>
  </conditionalFormatting>
  <conditionalFormatting sqref="AI139:AO140">
    <cfRule type="expression" dxfId="248" priority="73">
      <formula>INDIRECT(ADDRESS(ROW(),COLUMN()))=TRUNC(INDIRECT(ADDRESS(ROW(),COLUMN())))</formula>
    </cfRule>
  </conditionalFormatting>
  <conditionalFormatting sqref="AP139:AV140">
    <cfRule type="expression" dxfId="247" priority="72">
      <formula>INDIRECT(ADDRESS(ROW(),COLUMN()))=TRUNC(INDIRECT(ADDRESS(ROW(),COLUMN())))</formula>
    </cfRule>
  </conditionalFormatting>
  <conditionalFormatting sqref="AW139:AY140">
    <cfRule type="expression" dxfId="246" priority="71">
      <formula>INDIRECT(ADDRESS(ROW(),COLUMN()))=TRUNC(INDIRECT(ADDRESS(ROW(),COLUMN())))</formula>
    </cfRule>
  </conditionalFormatting>
  <conditionalFormatting sqref="U143:AY143">
    <cfRule type="expression" dxfId="245" priority="70">
      <formula>OR(U$171=$B142,U$172=$B142)</formula>
    </cfRule>
  </conditionalFormatting>
  <conditionalFormatting sqref="AZ142:BC143">
    <cfRule type="expression" dxfId="244" priority="69">
      <formula>INDIRECT(ADDRESS(ROW(),COLUMN()))=TRUNC(INDIRECT(ADDRESS(ROW(),COLUMN())))</formula>
    </cfRule>
  </conditionalFormatting>
  <conditionalFormatting sqref="U142:AA143">
    <cfRule type="expression" dxfId="243" priority="68">
      <formula>INDIRECT(ADDRESS(ROW(),COLUMN()))=TRUNC(INDIRECT(ADDRESS(ROW(),COLUMN())))</formula>
    </cfRule>
  </conditionalFormatting>
  <conditionalFormatting sqref="AB142:AH143">
    <cfRule type="expression" dxfId="242" priority="67">
      <formula>INDIRECT(ADDRESS(ROW(),COLUMN()))=TRUNC(INDIRECT(ADDRESS(ROW(),COLUMN())))</formula>
    </cfRule>
  </conditionalFormatting>
  <conditionalFormatting sqref="AI142:AO143">
    <cfRule type="expression" dxfId="241" priority="66">
      <formula>INDIRECT(ADDRESS(ROW(),COLUMN()))=TRUNC(INDIRECT(ADDRESS(ROW(),COLUMN())))</formula>
    </cfRule>
  </conditionalFormatting>
  <conditionalFormatting sqref="AP142:AV143">
    <cfRule type="expression" dxfId="240" priority="65">
      <formula>INDIRECT(ADDRESS(ROW(),COLUMN()))=TRUNC(INDIRECT(ADDRESS(ROW(),COLUMN())))</formula>
    </cfRule>
  </conditionalFormatting>
  <conditionalFormatting sqref="AW142:AY143">
    <cfRule type="expression" dxfId="239" priority="64">
      <formula>INDIRECT(ADDRESS(ROW(),COLUMN()))=TRUNC(INDIRECT(ADDRESS(ROW(),COLUMN())))</formula>
    </cfRule>
  </conditionalFormatting>
  <conditionalFormatting sqref="U146:AY146">
    <cfRule type="expression" dxfId="238" priority="63">
      <formula>OR(U$171=$B145,U$172=$B145)</formula>
    </cfRule>
  </conditionalFormatting>
  <conditionalFormatting sqref="AZ145:BC146">
    <cfRule type="expression" dxfId="237" priority="62">
      <formula>INDIRECT(ADDRESS(ROW(),COLUMN()))=TRUNC(INDIRECT(ADDRESS(ROW(),COLUMN())))</formula>
    </cfRule>
  </conditionalFormatting>
  <conditionalFormatting sqref="U145:AA146">
    <cfRule type="expression" dxfId="236" priority="61">
      <formula>INDIRECT(ADDRESS(ROW(),COLUMN()))=TRUNC(INDIRECT(ADDRESS(ROW(),COLUMN())))</formula>
    </cfRule>
  </conditionalFormatting>
  <conditionalFormatting sqref="AB145:AH146">
    <cfRule type="expression" dxfId="235" priority="60">
      <formula>INDIRECT(ADDRESS(ROW(),COLUMN()))=TRUNC(INDIRECT(ADDRESS(ROW(),COLUMN())))</formula>
    </cfRule>
  </conditionalFormatting>
  <conditionalFormatting sqref="AI145:AO146">
    <cfRule type="expression" dxfId="234" priority="59">
      <formula>INDIRECT(ADDRESS(ROW(),COLUMN()))=TRUNC(INDIRECT(ADDRESS(ROW(),COLUMN())))</formula>
    </cfRule>
  </conditionalFormatting>
  <conditionalFormatting sqref="AP145:AV146">
    <cfRule type="expression" dxfId="233" priority="58">
      <formula>INDIRECT(ADDRESS(ROW(),COLUMN()))=TRUNC(INDIRECT(ADDRESS(ROW(),COLUMN())))</formula>
    </cfRule>
  </conditionalFormatting>
  <conditionalFormatting sqref="AW145:AY146">
    <cfRule type="expression" dxfId="232" priority="57">
      <formula>INDIRECT(ADDRESS(ROW(),COLUMN()))=TRUNC(INDIRECT(ADDRESS(ROW(),COLUMN())))</formula>
    </cfRule>
  </conditionalFormatting>
  <conditionalFormatting sqref="U149:AY149">
    <cfRule type="expression" dxfId="231" priority="56">
      <formula>OR(U$171=$B148,U$172=$B148)</formula>
    </cfRule>
  </conditionalFormatting>
  <conditionalFormatting sqref="AZ148:BC149">
    <cfRule type="expression" dxfId="230" priority="55">
      <formula>INDIRECT(ADDRESS(ROW(),COLUMN()))=TRUNC(INDIRECT(ADDRESS(ROW(),COLUMN())))</formula>
    </cfRule>
  </conditionalFormatting>
  <conditionalFormatting sqref="U148:AA149">
    <cfRule type="expression" dxfId="229" priority="54">
      <formula>INDIRECT(ADDRESS(ROW(),COLUMN()))=TRUNC(INDIRECT(ADDRESS(ROW(),COLUMN())))</formula>
    </cfRule>
  </conditionalFormatting>
  <conditionalFormatting sqref="AB148:AH149">
    <cfRule type="expression" dxfId="228" priority="53">
      <formula>INDIRECT(ADDRESS(ROW(),COLUMN()))=TRUNC(INDIRECT(ADDRESS(ROW(),COLUMN())))</formula>
    </cfRule>
  </conditionalFormatting>
  <conditionalFormatting sqref="AI148:AO149">
    <cfRule type="expression" dxfId="227" priority="52">
      <formula>INDIRECT(ADDRESS(ROW(),COLUMN()))=TRUNC(INDIRECT(ADDRESS(ROW(),COLUMN())))</formula>
    </cfRule>
  </conditionalFormatting>
  <conditionalFormatting sqref="AP148:AV149">
    <cfRule type="expression" dxfId="226" priority="51">
      <formula>INDIRECT(ADDRESS(ROW(),COLUMN()))=TRUNC(INDIRECT(ADDRESS(ROW(),COLUMN())))</formula>
    </cfRule>
  </conditionalFormatting>
  <conditionalFormatting sqref="AW148:AY149">
    <cfRule type="expression" dxfId="225" priority="50">
      <formula>INDIRECT(ADDRESS(ROW(),COLUMN()))=TRUNC(INDIRECT(ADDRESS(ROW(),COLUMN())))</formula>
    </cfRule>
  </conditionalFormatting>
  <conditionalFormatting sqref="U152:AY152">
    <cfRule type="expression" dxfId="224" priority="49">
      <formula>OR(U$171=$B151,U$172=$B151)</formula>
    </cfRule>
  </conditionalFormatting>
  <conditionalFormatting sqref="AZ151:BC152">
    <cfRule type="expression" dxfId="223" priority="48">
      <formula>INDIRECT(ADDRESS(ROW(),COLUMN()))=TRUNC(INDIRECT(ADDRESS(ROW(),COLUMN())))</formula>
    </cfRule>
  </conditionalFormatting>
  <conditionalFormatting sqref="U151:AA152">
    <cfRule type="expression" dxfId="222" priority="47">
      <formula>INDIRECT(ADDRESS(ROW(),COLUMN()))=TRUNC(INDIRECT(ADDRESS(ROW(),COLUMN())))</formula>
    </cfRule>
  </conditionalFormatting>
  <conditionalFormatting sqref="AB151:AH152">
    <cfRule type="expression" dxfId="221" priority="46">
      <formula>INDIRECT(ADDRESS(ROW(),COLUMN()))=TRUNC(INDIRECT(ADDRESS(ROW(),COLUMN())))</formula>
    </cfRule>
  </conditionalFormatting>
  <conditionalFormatting sqref="AI151:AO152">
    <cfRule type="expression" dxfId="220" priority="45">
      <formula>INDIRECT(ADDRESS(ROW(),COLUMN()))=TRUNC(INDIRECT(ADDRESS(ROW(),COLUMN())))</formula>
    </cfRule>
  </conditionalFormatting>
  <conditionalFormatting sqref="AP151:AV152">
    <cfRule type="expression" dxfId="219" priority="44">
      <formula>INDIRECT(ADDRESS(ROW(),COLUMN()))=TRUNC(INDIRECT(ADDRESS(ROW(),COLUMN())))</formula>
    </cfRule>
  </conditionalFormatting>
  <conditionalFormatting sqref="AW151:AY152">
    <cfRule type="expression" dxfId="218" priority="43">
      <formula>INDIRECT(ADDRESS(ROW(),COLUMN()))=TRUNC(INDIRECT(ADDRESS(ROW(),COLUMN())))</formula>
    </cfRule>
  </conditionalFormatting>
  <conditionalFormatting sqref="U155:AY155">
    <cfRule type="expression" dxfId="217" priority="42">
      <formula>OR(U$171=$B154,U$172=$B154)</formula>
    </cfRule>
  </conditionalFormatting>
  <conditionalFormatting sqref="AZ154:BC155">
    <cfRule type="expression" dxfId="216" priority="41">
      <formula>INDIRECT(ADDRESS(ROW(),COLUMN()))=TRUNC(INDIRECT(ADDRESS(ROW(),COLUMN())))</formula>
    </cfRule>
  </conditionalFormatting>
  <conditionalFormatting sqref="U154:AA155">
    <cfRule type="expression" dxfId="215" priority="40">
      <formula>INDIRECT(ADDRESS(ROW(),COLUMN()))=TRUNC(INDIRECT(ADDRESS(ROW(),COLUMN())))</formula>
    </cfRule>
  </conditionalFormatting>
  <conditionalFormatting sqref="AB154:AH155">
    <cfRule type="expression" dxfId="214" priority="39">
      <formula>INDIRECT(ADDRESS(ROW(),COLUMN()))=TRUNC(INDIRECT(ADDRESS(ROW(),COLUMN())))</formula>
    </cfRule>
  </conditionalFormatting>
  <conditionalFormatting sqref="AI154:AO155">
    <cfRule type="expression" dxfId="213" priority="38">
      <formula>INDIRECT(ADDRESS(ROW(),COLUMN()))=TRUNC(INDIRECT(ADDRESS(ROW(),COLUMN())))</formula>
    </cfRule>
  </conditionalFormatting>
  <conditionalFormatting sqref="AP154:AV155">
    <cfRule type="expression" dxfId="212" priority="37">
      <formula>INDIRECT(ADDRESS(ROW(),COLUMN()))=TRUNC(INDIRECT(ADDRESS(ROW(),COLUMN())))</formula>
    </cfRule>
  </conditionalFormatting>
  <conditionalFormatting sqref="AW154:AY155">
    <cfRule type="expression" dxfId="211" priority="36">
      <formula>INDIRECT(ADDRESS(ROW(),COLUMN()))=TRUNC(INDIRECT(ADDRESS(ROW(),COLUMN())))</formula>
    </cfRule>
  </conditionalFormatting>
  <conditionalFormatting sqref="U158:AY158">
    <cfRule type="expression" dxfId="210" priority="35">
      <formula>OR(U$171=$B157,U$172=$B157)</formula>
    </cfRule>
  </conditionalFormatting>
  <conditionalFormatting sqref="AZ157:BC158">
    <cfRule type="expression" dxfId="209" priority="34">
      <formula>INDIRECT(ADDRESS(ROW(),COLUMN()))=TRUNC(INDIRECT(ADDRESS(ROW(),COLUMN())))</formula>
    </cfRule>
  </conditionalFormatting>
  <conditionalFormatting sqref="U157:AA158">
    <cfRule type="expression" dxfId="208" priority="33">
      <formula>INDIRECT(ADDRESS(ROW(),COLUMN()))=TRUNC(INDIRECT(ADDRESS(ROW(),COLUMN())))</formula>
    </cfRule>
  </conditionalFormatting>
  <conditionalFormatting sqref="AB157:AH158">
    <cfRule type="expression" dxfId="207" priority="32">
      <formula>INDIRECT(ADDRESS(ROW(),COLUMN()))=TRUNC(INDIRECT(ADDRESS(ROW(),COLUMN())))</formula>
    </cfRule>
  </conditionalFormatting>
  <conditionalFormatting sqref="AI157:AO158">
    <cfRule type="expression" dxfId="206" priority="31">
      <formula>INDIRECT(ADDRESS(ROW(),COLUMN()))=TRUNC(INDIRECT(ADDRESS(ROW(),COLUMN())))</formula>
    </cfRule>
  </conditionalFormatting>
  <conditionalFormatting sqref="AP157:AV158">
    <cfRule type="expression" dxfId="205" priority="30">
      <formula>INDIRECT(ADDRESS(ROW(),COLUMN()))=TRUNC(INDIRECT(ADDRESS(ROW(),COLUMN())))</formula>
    </cfRule>
  </conditionalFormatting>
  <conditionalFormatting sqref="AW157:AY158">
    <cfRule type="expression" dxfId="204" priority="29">
      <formula>INDIRECT(ADDRESS(ROW(),COLUMN()))=TRUNC(INDIRECT(ADDRESS(ROW(),COLUMN())))</formula>
    </cfRule>
  </conditionalFormatting>
  <conditionalFormatting sqref="U161:AY161">
    <cfRule type="expression" dxfId="203" priority="28">
      <formula>OR(U$171=$B160,U$172=$B160)</formula>
    </cfRule>
  </conditionalFormatting>
  <conditionalFormatting sqref="AZ160:BC161">
    <cfRule type="expression" dxfId="202" priority="27">
      <formula>INDIRECT(ADDRESS(ROW(),COLUMN()))=TRUNC(INDIRECT(ADDRESS(ROW(),COLUMN())))</formula>
    </cfRule>
  </conditionalFormatting>
  <conditionalFormatting sqref="U160:AA161">
    <cfRule type="expression" dxfId="201" priority="26">
      <formula>INDIRECT(ADDRESS(ROW(),COLUMN()))=TRUNC(INDIRECT(ADDRESS(ROW(),COLUMN())))</formula>
    </cfRule>
  </conditionalFormatting>
  <conditionalFormatting sqref="AB160:AH161">
    <cfRule type="expression" dxfId="200" priority="25">
      <formula>INDIRECT(ADDRESS(ROW(),COLUMN()))=TRUNC(INDIRECT(ADDRESS(ROW(),COLUMN())))</formula>
    </cfRule>
  </conditionalFormatting>
  <conditionalFormatting sqref="AI160:AO161">
    <cfRule type="expression" dxfId="199" priority="24">
      <formula>INDIRECT(ADDRESS(ROW(),COLUMN()))=TRUNC(INDIRECT(ADDRESS(ROW(),COLUMN())))</formula>
    </cfRule>
  </conditionalFormatting>
  <conditionalFormatting sqref="AP160:AV161">
    <cfRule type="expression" dxfId="198" priority="23">
      <formula>INDIRECT(ADDRESS(ROW(),COLUMN()))=TRUNC(INDIRECT(ADDRESS(ROW(),COLUMN())))</formula>
    </cfRule>
  </conditionalFormatting>
  <conditionalFormatting sqref="AW160:AY161">
    <cfRule type="expression" dxfId="197" priority="22">
      <formula>INDIRECT(ADDRESS(ROW(),COLUMN()))=TRUNC(INDIRECT(ADDRESS(ROW(),COLUMN())))</formula>
    </cfRule>
  </conditionalFormatting>
  <conditionalFormatting sqref="U164:AY164">
    <cfRule type="expression" dxfId="196" priority="21">
      <formula>OR(U$171=$B163,U$172=$B163)</formula>
    </cfRule>
  </conditionalFormatting>
  <conditionalFormatting sqref="AZ163:BC164">
    <cfRule type="expression" dxfId="195" priority="20">
      <formula>INDIRECT(ADDRESS(ROW(),COLUMN()))=TRUNC(INDIRECT(ADDRESS(ROW(),COLUMN())))</formula>
    </cfRule>
  </conditionalFormatting>
  <conditionalFormatting sqref="U163:AA164">
    <cfRule type="expression" dxfId="194" priority="19">
      <formula>INDIRECT(ADDRESS(ROW(),COLUMN()))=TRUNC(INDIRECT(ADDRESS(ROW(),COLUMN())))</formula>
    </cfRule>
  </conditionalFormatting>
  <conditionalFormatting sqref="AB163:AH164">
    <cfRule type="expression" dxfId="193" priority="18">
      <formula>INDIRECT(ADDRESS(ROW(),COLUMN()))=TRUNC(INDIRECT(ADDRESS(ROW(),COLUMN())))</formula>
    </cfRule>
  </conditionalFormatting>
  <conditionalFormatting sqref="AI163:AO164">
    <cfRule type="expression" dxfId="192" priority="17">
      <formula>INDIRECT(ADDRESS(ROW(),COLUMN()))=TRUNC(INDIRECT(ADDRESS(ROW(),COLUMN())))</formula>
    </cfRule>
  </conditionalFormatting>
  <conditionalFormatting sqref="AP163:AV164">
    <cfRule type="expression" dxfId="191" priority="16">
      <formula>INDIRECT(ADDRESS(ROW(),COLUMN()))=TRUNC(INDIRECT(ADDRESS(ROW(),COLUMN())))</formula>
    </cfRule>
  </conditionalFormatting>
  <conditionalFormatting sqref="AW163:AY164">
    <cfRule type="expression" dxfId="190" priority="15">
      <formula>INDIRECT(ADDRESS(ROW(),COLUMN()))=TRUNC(INDIRECT(ADDRESS(ROW(),COLUMN())))</formula>
    </cfRule>
  </conditionalFormatting>
  <conditionalFormatting sqref="U167:AY167">
    <cfRule type="expression" dxfId="189" priority="14">
      <formula>OR(U$171=$B166,U$172=$B166)</formula>
    </cfRule>
  </conditionalFormatting>
  <conditionalFormatting sqref="AZ166:BC167">
    <cfRule type="expression" dxfId="188" priority="13">
      <formula>INDIRECT(ADDRESS(ROW(),COLUMN()))=TRUNC(INDIRECT(ADDRESS(ROW(),COLUMN())))</formula>
    </cfRule>
  </conditionalFormatting>
  <conditionalFormatting sqref="U166:AA167">
    <cfRule type="expression" dxfId="187" priority="12">
      <formula>INDIRECT(ADDRESS(ROW(),COLUMN()))=TRUNC(INDIRECT(ADDRESS(ROW(),COLUMN())))</formula>
    </cfRule>
  </conditionalFormatting>
  <conditionalFormatting sqref="AB166:AH167">
    <cfRule type="expression" dxfId="186" priority="11">
      <formula>INDIRECT(ADDRESS(ROW(),COLUMN()))=TRUNC(INDIRECT(ADDRESS(ROW(),COLUMN())))</formula>
    </cfRule>
  </conditionalFormatting>
  <conditionalFormatting sqref="AI166:AO167">
    <cfRule type="expression" dxfId="185" priority="10">
      <formula>INDIRECT(ADDRESS(ROW(),COLUMN()))=TRUNC(INDIRECT(ADDRESS(ROW(),COLUMN())))</formula>
    </cfRule>
  </conditionalFormatting>
  <conditionalFormatting sqref="AP166:AV167">
    <cfRule type="expression" dxfId="184" priority="9">
      <formula>INDIRECT(ADDRESS(ROW(),COLUMN()))=TRUNC(INDIRECT(ADDRESS(ROW(),COLUMN())))</formula>
    </cfRule>
  </conditionalFormatting>
  <conditionalFormatting sqref="AW166:AY167">
    <cfRule type="expression" dxfId="183" priority="8">
      <formula>INDIRECT(ADDRESS(ROW(),COLUMN()))=TRUNC(INDIRECT(ADDRESS(ROW(),COLUMN())))</formula>
    </cfRule>
  </conditionalFormatting>
  <conditionalFormatting sqref="U170:AY170">
    <cfRule type="expression" dxfId="182" priority="7">
      <formula>OR(U$171=$B169,U$172=$B169)</formula>
    </cfRule>
  </conditionalFormatting>
  <conditionalFormatting sqref="AZ169:BC170">
    <cfRule type="expression" dxfId="181" priority="6">
      <formula>INDIRECT(ADDRESS(ROW(),COLUMN()))=TRUNC(INDIRECT(ADDRESS(ROW(),COLUMN())))</formula>
    </cfRule>
  </conditionalFormatting>
  <conditionalFormatting sqref="U169:AA170">
    <cfRule type="expression" dxfId="180" priority="5">
      <formula>INDIRECT(ADDRESS(ROW(),COLUMN()))=TRUNC(INDIRECT(ADDRESS(ROW(),COLUMN())))</formula>
    </cfRule>
  </conditionalFormatting>
  <conditionalFormatting sqref="AB169:AH170">
    <cfRule type="expression" dxfId="179" priority="4">
      <formula>INDIRECT(ADDRESS(ROW(),COLUMN()))=TRUNC(INDIRECT(ADDRESS(ROW(),COLUMN())))</formula>
    </cfRule>
  </conditionalFormatting>
  <conditionalFormatting sqref="AI169:AO170">
    <cfRule type="expression" dxfId="178" priority="3">
      <formula>INDIRECT(ADDRESS(ROW(),COLUMN()))=TRUNC(INDIRECT(ADDRESS(ROW(),COLUMN())))</formula>
    </cfRule>
  </conditionalFormatting>
  <conditionalFormatting sqref="AP169:AV170">
    <cfRule type="expression" dxfId="177" priority="2">
      <formula>INDIRECT(ADDRESS(ROW(),COLUMN()))=TRUNC(INDIRECT(ADDRESS(ROW(),COLUMN())))</formula>
    </cfRule>
  </conditionalFormatting>
  <conditionalFormatting sqref="AW169:AY170">
    <cfRule type="expression" dxfId="176"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【標準様式１】プルダウン・リスト!$C$4:$C$10</xm:f>
          </x14:formula1>
          <xm:sqref>AR1:BG1</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BM135"/>
  <sheetViews>
    <sheetView showGridLines="0" view="pageBreakPreview" zoomScaleNormal="55" zoomScaleSheetLayoutView="100" workbookViewId="0">
      <selection activeCell="F27" sqref="F27:G27"/>
    </sheetView>
  </sheetViews>
  <sheetFormatPr defaultColWidth="4.5" defaultRowHeight="14.25" x14ac:dyDescent="0.4"/>
  <cols>
    <col min="1" max="1" width="0.875" style="396" customWidth="1"/>
    <col min="2" max="5" width="5.75" style="396" customWidth="1"/>
    <col min="6" max="7" width="5.75" style="396" hidden="1" customWidth="1"/>
    <col min="8" max="60" width="5.75" style="396" customWidth="1"/>
    <col min="61" max="61" width="1.125" style="396" customWidth="1"/>
    <col min="62" max="16384" width="4.5" style="396"/>
  </cols>
  <sheetData>
    <row r="1" spans="2:65" s="357" customFormat="1" ht="20.25" customHeight="1" x14ac:dyDescent="0.4">
      <c r="C1" s="358" t="s">
        <v>793</v>
      </c>
      <c r="D1" s="358"/>
      <c r="E1" s="358"/>
      <c r="F1" s="358"/>
      <c r="G1" s="358"/>
      <c r="H1" s="358"/>
      <c r="K1" s="359" t="s">
        <v>794</v>
      </c>
      <c r="N1" s="358"/>
      <c r="O1" s="358"/>
      <c r="P1" s="358"/>
      <c r="Q1" s="358"/>
      <c r="R1" s="358"/>
      <c r="S1" s="358"/>
      <c r="T1" s="358"/>
      <c r="U1" s="358"/>
      <c r="AQ1" s="360" t="s">
        <v>795</v>
      </c>
      <c r="AR1" s="1250" t="s">
        <v>796</v>
      </c>
      <c r="AS1" s="1251"/>
      <c r="AT1" s="1251"/>
      <c r="AU1" s="1251"/>
      <c r="AV1" s="1251"/>
      <c r="AW1" s="1251"/>
      <c r="AX1" s="1251"/>
      <c r="AY1" s="1251"/>
      <c r="AZ1" s="1251"/>
      <c r="BA1" s="1251"/>
      <c r="BB1" s="1251"/>
      <c r="BC1" s="1251"/>
      <c r="BD1" s="1251"/>
      <c r="BE1" s="1251"/>
      <c r="BF1" s="1251"/>
      <c r="BG1" s="1251"/>
      <c r="BH1" s="360" t="s">
        <v>82</v>
      </c>
    </row>
    <row r="2" spans="2:65" s="361" customFormat="1" ht="20.25" customHeight="1" x14ac:dyDescent="0.4">
      <c r="H2" s="359"/>
      <c r="K2" s="359"/>
      <c r="L2" s="359"/>
      <c r="N2" s="360"/>
      <c r="O2" s="360"/>
      <c r="P2" s="360"/>
      <c r="Q2" s="360"/>
      <c r="R2" s="360"/>
      <c r="S2" s="360"/>
      <c r="T2" s="360"/>
      <c r="U2" s="360"/>
      <c r="Z2" s="360" t="s">
        <v>71</v>
      </c>
      <c r="AA2" s="1252">
        <v>6</v>
      </c>
      <c r="AB2" s="1252"/>
      <c r="AC2" s="360" t="s">
        <v>797</v>
      </c>
      <c r="AD2" s="1253">
        <f>IF(AA2=0,"",YEAR(DATE(2018+AA2,1,1)))</f>
        <v>2024</v>
      </c>
      <c r="AE2" s="1253"/>
      <c r="AF2" s="362" t="s">
        <v>798</v>
      </c>
      <c r="AG2" s="362" t="s">
        <v>72</v>
      </c>
      <c r="AH2" s="1252">
        <v>4</v>
      </c>
      <c r="AI2" s="1252"/>
      <c r="AJ2" s="362" t="s">
        <v>73</v>
      </c>
      <c r="AQ2" s="360" t="s">
        <v>799</v>
      </c>
      <c r="AR2" s="1252" t="s">
        <v>800</v>
      </c>
      <c r="AS2" s="1252"/>
      <c r="AT2" s="1252"/>
      <c r="AU2" s="1252"/>
      <c r="AV2" s="1252"/>
      <c r="AW2" s="1252"/>
      <c r="AX2" s="1252"/>
      <c r="AY2" s="1252"/>
      <c r="AZ2" s="1252"/>
      <c r="BA2" s="1252"/>
      <c r="BB2" s="1252"/>
      <c r="BC2" s="1252"/>
      <c r="BD2" s="1252"/>
      <c r="BE2" s="1252"/>
      <c r="BF2" s="1252"/>
      <c r="BG2" s="1252"/>
      <c r="BH2" s="360" t="s">
        <v>82</v>
      </c>
      <c r="BI2" s="360"/>
      <c r="BJ2" s="360"/>
      <c r="BK2" s="360"/>
    </row>
    <row r="3" spans="2:65" s="361" customFormat="1" ht="20.25" customHeight="1" x14ac:dyDescent="0.4">
      <c r="H3" s="359"/>
      <c r="K3" s="359"/>
      <c r="M3" s="360"/>
      <c r="N3" s="360"/>
      <c r="O3" s="360"/>
      <c r="P3" s="360"/>
      <c r="Q3" s="360"/>
      <c r="R3" s="360"/>
      <c r="S3" s="360"/>
      <c r="AA3" s="363"/>
      <c r="AB3" s="363"/>
      <c r="AC3" s="364"/>
      <c r="AD3" s="365"/>
      <c r="AE3" s="364"/>
      <c r="BB3" s="366" t="s">
        <v>353</v>
      </c>
      <c r="BC3" s="1254" t="s">
        <v>801</v>
      </c>
      <c r="BD3" s="1255"/>
      <c r="BE3" s="1255"/>
      <c r="BF3" s="1256"/>
      <c r="BG3" s="360"/>
    </row>
    <row r="4" spans="2:65" s="361" customFormat="1" ht="20.25" customHeight="1" x14ac:dyDescent="0.4">
      <c r="H4" s="359"/>
      <c r="K4" s="359"/>
      <c r="M4" s="360"/>
      <c r="N4" s="360"/>
      <c r="O4" s="360"/>
      <c r="P4" s="360"/>
      <c r="Q4" s="360"/>
      <c r="R4" s="360"/>
      <c r="S4" s="360"/>
      <c r="AA4" s="363"/>
      <c r="AB4" s="363"/>
      <c r="AC4" s="364"/>
      <c r="AD4" s="365"/>
      <c r="AE4" s="364"/>
      <c r="BB4" s="366" t="s">
        <v>362</v>
      </c>
      <c r="BC4" s="1254" t="s">
        <v>802</v>
      </c>
      <c r="BD4" s="1255"/>
      <c r="BE4" s="1255"/>
      <c r="BF4" s="1256"/>
      <c r="BG4" s="360"/>
    </row>
    <row r="5" spans="2:65" s="361" customFormat="1" ht="5.0999999999999996" customHeight="1" x14ac:dyDescent="0.4">
      <c r="H5" s="359"/>
      <c r="K5" s="359"/>
      <c r="M5" s="360"/>
      <c r="N5" s="360"/>
      <c r="O5" s="360"/>
      <c r="P5" s="360"/>
      <c r="Q5" s="360"/>
      <c r="R5" s="360"/>
      <c r="S5" s="360"/>
      <c r="AA5" s="367"/>
      <c r="AB5" s="367"/>
      <c r="AH5" s="357"/>
      <c r="AI5" s="357"/>
      <c r="AJ5" s="357"/>
      <c r="AK5" s="357"/>
      <c r="AL5" s="357"/>
      <c r="AM5" s="357"/>
      <c r="AN5" s="357"/>
      <c r="AO5" s="357"/>
      <c r="AP5" s="357"/>
      <c r="AQ5" s="357"/>
      <c r="AR5" s="357"/>
      <c r="AS5" s="357"/>
      <c r="AT5" s="357"/>
      <c r="AU5" s="357"/>
      <c r="AV5" s="357"/>
      <c r="AW5" s="357"/>
      <c r="AX5" s="357"/>
      <c r="AY5" s="357"/>
      <c r="AZ5" s="357"/>
      <c r="BA5" s="357"/>
      <c r="BB5" s="357"/>
      <c r="BC5" s="357"/>
      <c r="BD5" s="357"/>
      <c r="BE5" s="357"/>
      <c r="BF5" s="368"/>
      <c r="BG5" s="368"/>
    </row>
    <row r="6" spans="2:65" s="361" customFormat="1" ht="21" customHeight="1" x14ac:dyDescent="0.4">
      <c r="B6" s="369"/>
      <c r="C6" s="370"/>
      <c r="D6" s="370"/>
      <c r="E6" s="370"/>
      <c r="F6" s="370"/>
      <c r="G6" s="370"/>
      <c r="H6" s="370"/>
      <c r="I6" s="371"/>
      <c r="J6" s="371"/>
      <c r="K6" s="371"/>
      <c r="L6" s="372"/>
      <c r="M6" s="371"/>
      <c r="N6" s="371"/>
      <c r="O6" s="371"/>
      <c r="P6" s="373"/>
      <c r="Q6" s="373"/>
      <c r="R6" s="373"/>
      <c r="S6" s="373"/>
      <c r="T6" s="373"/>
      <c r="U6" s="373"/>
      <c r="V6" s="373"/>
      <c r="W6" s="373"/>
      <c r="X6" s="373"/>
      <c r="Y6" s="373"/>
      <c r="Z6" s="373"/>
      <c r="AA6" s="373"/>
      <c r="AB6" s="373"/>
      <c r="AC6" s="373"/>
      <c r="AD6" s="373"/>
      <c r="AE6" s="373"/>
      <c r="AF6" s="373"/>
      <c r="AG6" s="373"/>
      <c r="AH6" s="374"/>
      <c r="AI6" s="374"/>
      <c r="AJ6" s="374"/>
      <c r="AK6" s="374"/>
      <c r="AL6" s="374"/>
      <c r="AM6" s="374" t="s">
        <v>803</v>
      </c>
      <c r="AN6" s="357"/>
      <c r="AO6" s="357"/>
      <c r="AP6" s="357"/>
      <c r="AQ6" s="357"/>
      <c r="AR6" s="357"/>
      <c r="AS6" s="357"/>
      <c r="AU6" s="375"/>
      <c r="AV6" s="375"/>
      <c r="AW6" s="376"/>
      <c r="AX6" s="357"/>
      <c r="AY6" s="1261">
        <v>40</v>
      </c>
      <c r="AZ6" s="1262"/>
      <c r="BA6" s="376" t="s">
        <v>804</v>
      </c>
      <c r="BB6" s="357"/>
      <c r="BC6" s="1261">
        <v>160</v>
      </c>
      <c r="BD6" s="1262"/>
      <c r="BE6" s="376" t="s">
        <v>805</v>
      </c>
      <c r="BF6" s="357"/>
      <c r="BG6" s="368"/>
    </row>
    <row r="7" spans="2:65" s="361" customFormat="1" ht="5.0999999999999996" customHeight="1" x14ac:dyDescent="0.4">
      <c r="B7" s="369"/>
      <c r="C7" s="377"/>
      <c r="D7" s="377"/>
      <c r="E7" s="377"/>
      <c r="F7" s="377"/>
      <c r="G7" s="377"/>
      <c r="H7" s="371"/>
      <c r="I7" s="371"/>
      <c r="J7" s="371"/>
      <c r="K7" s="371"/>
      <c r="L7" s="371"/>
      <c r="M7" s="371"/>
      <c r="N7" s="371"/>
      <c r="O7" s="371"/>
      <c r="P7" s="373"/>
      <c r="Q7" s="373"/>
      <c r="R7" s="373"/>
      <c r="S7" s="373"/>
      <c r="T7" s="373"/>
      <c r="U7" s="373"/>
      <c r="V7" s="373"/>
      <c r="W7" s="373"/>
      <c r="X7" s="373"/>
      <c r="Y7" s="373"/>
      <c r="Z7" s="373"/>
      <c r="AA7" s="373"/>
      <c r="AB7" s="373"/>
      <c r="AC7" s="373"/>
      <c r="AD7" s="373"/>
      <c r="AE7" s="373"/>
      <c r="AF7" s="373"/>
      <c r="AG7" s="373"/>
      <c r="AH7" s="374"/>
      <c r="AI7" s="374"/>
      <c r="AJ7" s="374"/>
      <c r="AK7" s="374"/>
      <c r="AL7" s="374"/>
      <c r="AM7" s="374"/>
      <c r="AN7" s="374"/>
      <c r="AO7" s="374"/>
      <c r="AP7" s="374"/>
      <c r="AQ7" s="374"/>
      <c r="AR7" s="374"/>
      <c r="AS7" s="374"/>
      <c r="AT7" s="374"/>
      <c r="AU7" s="374"/>
      <c r="AV7" s="374"/>
      <c r="AW7" s="374"/>
      <c r="AX7" s="374"/>
      <c r="AY7" s="374"/>
      <c r="AZ7" s="374"/>
      <c r="BA7" s="374"/>
      <c r="BB7" s="374"/>
      <c r="BC7" s="374"/>
      <c r="BD7" s="374"/>
      <c r="BE7" s="374"/>
      <c r="BF7" s="378"/>
      <c r="BG7" s="378"/>
      <c r="BH7" s="373"/>
    </row>
    <row r="8" spans="2:65" s="361" customFormat="1" ht="21" customHeight="1" x14ac:dyDescent="0.4">
      <c r="B8" s="379"/>
      <c r="C8" s="372"/>
      <c r="D8" s="372"/>
      <c r="E8" s="372"/>
      <c r="F8" s="372"/>
      <c r="G8" s="372"/>
      <c r="H8" s="371"/>
      <c r="I8" s="371"/>
      <c r="J8" s="371"/>
      <c r="K8" s="371"/>
      <c r="L8" s="371"/>
      <c r="M8" s="371"/>
      <c r="N8" s="371"/>
      <c r="O8" s="371"/>
      <c r="P8" s="373"/>
      <c r="Q8" s="373"/>
      <c r="R8" s="373"/>
      <c r="S8" s="373"/>
      <c r="T8" s="373"/>
      <c r="U8" s="373"/>
      <c r="V8" s="373"/>
      <c r="W8" s="373"/>
      <c r="X8" s="373"/>
      <c r="Y8" s="373"/>
      <c r="Z8" s="373"/>
      <c r="AA8" s="373"/>
      <c r="AB8" s="373"/>
      <c r="AC8" s="373"/>
      <c r="AD8" s="373"/>
      <c r="AE8" s="373"/>
      <c r="AF8" s="373"/>
      <c r="AG8" s="373"/>
      <c r="AH8" s="380"/>
      <c r="AI8" s="380"/>
      <c r="AJ8" s="380"/>
      <c r="AK8" s="370"/>
      <c r="AL8" s="381"/>
      <c r="AM8" s="382"/>
      <c r="AN8" s="382"/>
      <c r="AO8" s="369"/>
      <c r="AP8" s="383"/>
      <c r="AQ8" s="383"/>
      <c r="AR8" s="383"/>
      <c r="AS8" s="384"/>
      <c r="AT8" s="384"/>
      <c r="AU8" s="374"/>
      <c r="AV8" s="383"/>
      <c r="AW8" s="383"/>
      <c r="AX8" s="372"/>
      <c r="AY8" s="374"/>
      <c r="AZ8" s="374" t="s">
        <v>806</v>
      </c>
      <c r="BA8" s="374"/>
      <c r="BB8" s="374"/>
      <c r="BC8" s="1263">
        <f>DAY(EOMONTH(DATE(AD2,AH2,1),0))</f>
        <v>30</v>
      </c>
      <c r="BD8" s="1264"/>
      <c r="BE8" s="374" t="s">
        <v>183</v>
      </c>
      <c r="BF8" s="374"/>
      <c r="BG8" s="374"/>
      <c r="BH8" s="373"/>
      <c r="BK8" s="360"/>
      <c r="BL8" s="360"/>
      <c r="BM8" s="360"/>
    </row>
    <row r="9" spans="2:65" s="361" customFormat="1" ht="5.0999999999999996" customHeight="1" x14ac:dyDescent="0.4">
      <c r="B9" s="379"/>
      <c r="C9" s="385"/>
      <c r="D9" s="385"/>
      <c r="E9" s="385"/>
      <c r="F9" s="385"/>
      <c r="G9" s="385"/>
      <c r="H9" s="383"/>
      <c r="I9" s="383"/>
      <c r="J9" s="383"/>
      <c r="K9" s="383"/>
      <c r="L9" s="383"/>
      <c r="M9" s="383"/>
      <c r="N9" s="383"/>
      <c r="O9" s="383"/>
      <c r="P9" s="373"/>
      <c r="Q9" s="373"/>
      <c r="R9" s="373"/>
      <c r="S9" s="373"/>
      <c r="T9" s="373"/>
      <c r="U9" s="373"/>
      <c r="V9" s="373"/>
      <c r="W9" s="373"/>
      <c r="X9" s="373"/>
      <c r="Y9" s="373"/>
      <c r="Z9" s="373"/>
      <c r="AA9" s="373"/>
      <c r="AB9" s="373"/>
      <c r="AC9" s="373"/>
      <c r="AD9" s="373"/>
      <c r="AE9" s="373"/>
      <c r="AF9" s="373"/>
      <c r="AG9" s="373"/>
      <c r="AH9" s="377"/>
      <c r="AI9" s="370"/>
      <c r="AJ9" s="386"/>
      <c r="AK9" s="380"/>
      <c r="AL9" s="370"/>
      <c r="AM9" s="370"/>
      <c r="AN9" s="370"/>
      <c r="AO9" s="370"/>
      <c r="AP9" s="386"/>
      <c r="AQ9" s="374"/>
      <c r="AR9" s="387"/>
      <c r="AS9" s="387"/>
      <c r="AT9" s="387"/>
      <c r="AU9" s="374"/>
      <c r="AV9" s="374"/>
      <c r="AW9" s="374"/>
      <c r="AX9" s="374"/>
      <c r="AY9" s="374"/>
      <c r="AZ9" s="374"/>
      <c r="BA9" s="374"/>
      <c r="BB9" s="374"/>
      <c r="BC9" s="374"/>
      <c r="BD9" s="374"/>
      <c r="BE9" s="374"/>
      <c r="BF9" s="374"/>
      <c r="BG9" s="374"/>
      <c r="BH9" s="373"/>
      <c r="BK9" s="360"/>
      <c r="BL9" s="360"/>
      <c r="BM9" s="360"/>
    </row>
    <row r="10" spans="2:65" s="361" customFormat="1" ht="21" customHeight="1" x14ac:dyDescent="0.4">
      <c r="B10" s="379"/>
      <c r="C10" s="385"/>
      <c r="D10" s="385"/>
      <c r="E10" s="385"/>
      <c r="F10" s="385"/>
      <c r="G10" s="385"/>
      <c r="H10" s="383"/>
      <c r="I10" s="383"/>
      <c r="J10" s="383"/>
      <c r="K10" s="383"/>
      <c r="L10" s="383"/>
      <c r="M10" s="383"/>
      <c r="N10" s="383"/>
      <c r="O10" s="383"/>
      <c r="P10" s="373"/>
      <c r="Q10" s="373"/>
      <c r="R10" s="373"/>
      <c r="S10" s="373"/>
      <c r="T10" s="373"/>
      <c r="U10" s="373"/>
      <c r="V10" s="373"/>
      <c r="W10" s="373"/>
      <c r="X10" s="373"/>
      <c r="Y10" s="373"/>
      <c r="Z10" s="373"/>
      <c r="AA10" s="373"/>
      <c r="AB10" s="373"/>
      <c r="AC10" s="373"/>
      <c r="AD10" s="373"/>
      <c r="AE10" s="373"/>
      <c r="AF10" s="373"/>
      <c r="AG10" s="373"/>
      <c r="AH10" s="377"/>
      <c r="AI10" s="370"/>
      <c r="AJ10" s="386"/>
      <c r="AK10" s="380"/>
      <c r="AL10" s="370"/>
      <c r="AM10" s="370"/>
      <c r="AN10" s="370"/>
      <c r="AO10" s="370"/>
      <c r="AP10" s="386"/>
      <c r="AQ10" s="374" t="s">
        <v>807</v>
      </c>
      <c r="AR10" s="370"/>
      <c r="AS10" s="370"/>
      <c r="AT10" s="386"/>
      <c r="AU10" s="374"/>
      <c r="AV10" s="387"/>
      <c r="AW10" s="387"/>
      <c r="AX10" s="387"/>
      <c r="AY10" s="374"/>
      <c r="AZ10" s="374"/>
      <c r="BA10" s="378" t="s">
        <v>808</v>
      </c>
      <c r="BB10" s="374"/>
      <c r="BC10" s="1261"/>
      <c r="BD10" s="1262"/>
      <c r="BE10" s="376" t="s">
        <v>277</v>
      </c>
      <c r="BF10" s="374"/>
      <c r="BG10" s="374"/>
      <c r="BH10" s="373"/>
      <c r="BK10" s="360"/>
      <c r="BL10" s="360"/>
      <c r="BM10" s="360"/>
    </row>
    <row r="11" spans="2:65" s="361" customFormat="1" ht="5.0999999999999996" customHeight="1" x14ac:dyDescent="0.4">
      <c r="B11" s="379"/>
      <c r="C11" s="385"/>
      <c r="D11" s="385"/>
      <c r="E11" s="385"/>
      <c r="F11" s="385"/>
      <c r="G11" s="385"/>
      <c r="H11" s="383"/>
      <c r="I11" s="383"/>
      <c r="J11" s="383"/>
      <c r="K11" s="383"/>
      <c r="L11" s="383"/>
      <c r="M11" s="383"/>
      <c r="N11" s="383"/>
      <c r="O11" s="383"/>
      <c r="P11" s="373"/>
      <c r="Q11" s="373"/>
      <c r="R11" s="373"/>
      <c r="S11" s="373"/>
      <c r="T11" s="373"/>
      <c r="U11" s="373"/>
      <c r="V11" s="373"/>
      <c r="W11" s="373"/>
      <c r="X11" s="373"/>
      <c r="Y11" s="373"/>
      <c r="Z11" s="373"/>
      <c r="AA11" s="373"/>
      <c r="AB11" s="373"/>
      <c r="AC11" s="373"/>
      <c r="AD11" s="373"/>
      <c r="AE11" s="373"/>
      <c r="AF11" s="373"/>
      <c r="AG11" s="373"/>
      <c r="AH11" s="377"/>
      <c r="AI11" s="370"/>
      <c r="AJ11" s="386"/>
      <c r="AK11" s="380"/>
      <c r="AL11" s="370"/>
      <c r="AM11" s="370"/>
      <c r="AN11" s="370"/>
      <c r="AO11" s="370"/>
      <c r="AP11" s="386"/>
      <c r="AQ11" s="374"/>
      <c r="AR11" s="387"/>
      <c r="AS11" s="387"/>
      <c r="AT11" s="387"/>
      <c r="AU11" s="374"/>
      <c r="AV11" s="374"/>
      <c r="AW11" s="374"/>
      <c r="AX11" s="374"/>
      <c r="AY11" s="374"/>
      <c r="AZ11" s="374"/>
      <c r="BA11" s="374"/>
      <c r="BB11" s="374"/>
      <c r="BC11" s="374"/>
      <c r="BD11" s="374"/>
      <c r="BE11" s="374"/>
      <c r="BF11" s="374"/>
      <c r="BG11" s="374"/>
      <c r="BH11" s="373"/>
      <c r="BK11" s="360"/>
      <c r="BL11" s="360"/>
      <c r="BM11" s="360"/>
    </row>
    <row r="12" spans="2:65" s="361" customFormat="1" ht="21" customHeight="1" x14ac:dyDescent="0.4">
      <c r="R12" s="371"/>
      <c r="S12" s="371"/>
      <c r="T12" s="381"/>
      <c r="U12" s="1249"/>
      <c r="V12" s="1249"/>
      <c r="W12" s="369"/>
      <c r="X12" s="388"/>
      <c r="Y12" s="373"/>
      <c r="Z12" s="373"/>
      <c r="AA12" s="377"/>
      <c r="AB12" s="382"/>
      <c r="AC12" s="369"/>
      <c r="AD12" s="377"/>
      <c r="AE12" s="377"/>
      <c r="AF12" s="377"/>
      <c r="AG12" s="389"/>
      <c r="AH12" s="380"/>
      <c r="AI12" s="386" t="s">
        <v>809</v>
      </c>
      <c r="AJ12" s="380"/>
      <c r="AK12" s="386"/>
      <c r="AL12" s="381"/>
      <c r="AM12" s="382"/>
      <c r="AN12" s="374"/>
      <c r="AO12" s="386"/>
      <c r="AP12" s="386"/>
      <c r="AQ12" s="386"/>
      <c r="AR12" s="386"/>
      <c r="AS12" s="369" t="s">
        <v>810</v>
      </c>
      <c r="AT12" s="386"/>
      <c r="AU12" s="386"/>
      <c r="AV12" s="386"/>
      <c r="AW12" s="386"/>
      <c r="AX12" s="386"/>
      <c r="AY12" s="386"/>
      <c r="AZ12" s="386"/>
      <c r="BA12" s="386"/>
      <c r="BB12" s="386"/>
      <c r="BC12" s="377"/>
      <c r="BD12" s="380"/>
      <c r="BE12" s="370"/>
      <c r="BF12" s="370"/>
      <c r="BG12" s="377"/>
      <c r="BH12" s="370"/>
      <c r="BK12" s="360"/>
      <c r="BL12" s="360"/>
      <c r="BM12" s="360"/>
    </row>
    <row r="13" spans="2:65" s="361" customFormat="1" ht="21" customHeight="1" x14ac:dyDescent="0.4">
      <c r="R13" s="386"/>
      <c r="S13" s="370"/>
      <c r="T13" s="370"/>
      <c r="U13" s="370"/>
      <c r="V13" s="370"/>
      <c r="W13" s="373"/>
      <c r="X13" s="373"/>
      <c r="Y13" s="373"/>
      <c r="Z13" s="373"/>
      <c r="AA13" s="386"/>
      <c r="AB13" s="370"/>
      <c r="AC13" s="370"/>
      <c r="AD13" s="386"/>
      <c r="AE13" s="386"/>
      <c r="AF13" s="386"/>
      <c r="AG13" s="389"/>
      <c r="AH13" s="377"/>
      <c r="AI13" s="380"/>
      <c r="AJ13" s="370"/>
      <c r="AK13" s="380"/>
      <c r="AL13" s="370"/>
      <c r="AM13" s="1257"/>
      <c r="AN13" s="1257"/>
      <c r="AO13" s="374" t="s">
        <v>587</v>
      </c>
      <c r="AP13" s="369"/>
      <c r="AQ13" s="377"/>
      <c r="AR13" s="377"/>
      <c r="AS13" s="369" t="s">
        <v>811</v>
      </c>
      <c r="AT13" s="370"/>
      <c r="AU13" s="370"/>
      <c r="AV13" s="370"/>
      <c r="AW13" s="370"/>
      <c r="AX13" s="370"/>
      <c r="AY13" s="370"/>
      <c r="AZ13" s="370"/>
      <c r="BA13" s="370"/>
      <c r="BB13" s="1258">
        <v>0.29166666666666669</v>
      </c>
      <c r="BC13" s="1259"/>
      <c r="BD13" s="1260"/>
      <c r="BE13" s="372" t="s">
        <v>382</v>
      </c>
      <c r="BF13" s="1258">
        <v>0.83333333333333337</v>
      </c>
      <c r="BG13" s="1259"/>
      <c r="BH13" s="1260"/>
      <c r="BK13" s="360"/>
      <c r="BL13" s="360"/>
      <c r="BM13" s="360"/>
    </row>
    <row r="14" spans="2:65" s="361" customFormat="1" ht="21" customHeight="1" x14ac:dyDescent="0.4">
      <c r="R14" s="390"/>
      <c r="S14" s="390"/>
      <c r="T14" s="390"/>
      <c r="U14" s="390"/>
      <c r="V14" s="390"/>
      <c r="W14" s="390"/>
      <c r="X14" s="373"/>
      <c r="Y14" s="373"/>
      <c r="Z14" s="373"/>
      <c r="AA14" s="372"/>
      <c r="AB14" s="390"/>
      <c r="AC14" s="390"/>
      <c r="AD14" s="372"/>
      <c r="AE14" s="377"/>
      <c r="AF14" s="377"/>
      <c r="AG14" s="391"/>
      <c r="AH14" s="369"/>
      <c r="AI14" s="380"/>
      <c r="AJ14" s="370"/>
      <c r="AK14" s="380"/>
      <c r="AL14" s="370"/>
      <c r="AM14" s="1257"/>
      <c r="AN14" s="1257"/>
      <c r="AO14" s="392" t="s">
        <v>812</v>
      </c>
      <c r="AP14" s="393"/>
      <c r="AQ14" s="393"/>
      <c r="AR14" s="371"/>
      <c r="AS14" s="369" t="s">
        <v>813</v>
      </c>
      <c r="AT14" s="370"/>
      <c r="AU14" s="370"/>
      <c r="AV14" s="370"/>
      <c r="AW14" s="370"/>
      <c r="AX14" s="370"/>
      <c r="AY14" s="370"/>
      <c r="AZ14" s="370"/>
      <c r="BA14" s="370"/>
      <c r="BB14" s="1258">
        <v>0.83333333333333337</v>
      </c>
      <c r="BC14" s="1259"/>
      <c r="BD14" s="1260"/>
      <c r="BE14" s="372" t="s">
        <v>382</v>
      </c>
      <c r="BF14" s="1258">
        <v>0.29166666666666669</v>
      </c>
      <c r="BG14" s="1259"/>
      <c r="BH14" s="1260"/>
      <c r="BK14" s="360"/>
      <c r="BL14" s="360"/>
      <c r="BM14" s="360"/>
    </row>
    <row r="15" spans="2:65" ht="12" customHeight="1" thickBot="1" x14ac:dyDescent="0.45">
      <c r="B15" s="394"/>
      <c r="C15" s="395"/>
      <c r="D15" s="395"/>
      <c r="E15" s="395"/>
      <c r="F15" s="395"/>
      <c r="G15" s="395"/>
      <c r="H15" s="395"/>
      <c r="I15" s="394"/>
      <c r="J15" s="394"/>
      <c r="K15" s="394"/>
      <c r="L15" s="394"/>
      <c r="M15" s="394"/>
      <c r="N15" s="394"/>
      <c r="O15" s="394"/>
      <c r="P15" s="394"/>
      <c r="Q15" s="394"/>
      <c r="R15" s="394"/>
      <c r="S15" s="394"/>
      <c r="T15" s="394"/>
      <c r="U15" s="394"/>
      <c r="V15" s="394"/>
      <c r="W15" s="394"/>
      <c r="X15" s="394"/>
      <c r="Y15" s="394"/>
      <c r="Z15" s="394"/>
      <c r="AA15" s="395"/>
      <c r="AB15" s="394"/>
      <c r="AC15" s="394"/>
      <c r="AD15" s="394"/>
      <c r="AE15" s="394"/>
      <c r="AF15" s="394"/>
      <c r="AG15" s="394"/>
      <c r="AH15" s="394"/>
      <c r="AI15" s="394"/>
      <c r="AJ15" s="394"/>
      <c r="AK15" s="394"/>
      <c r="AL15" s="394"/>
      <c r="AM15" s="394"/>
      <c r="AR15" s="397"/>
      <c r="BI15" s="398"/>
      <c r="BJ15" s="398"/>
      <c r="BK15" s="398"/>
    </row>
    <row r="16" spans="2:65" ht="21.6" customHeight="1" x14ac:dyDescent="0.4">
      <c r="B16" s="1286" t="s">
        <v>814</v>
      </c>
      <c r="C16" s="1274" t="s">
        <v>815</v>
      </c>
      <c r="D16" s="1275"/>
      <c r="E16" s="1289"/>
      <c r="F16" s="399"/>
      <c r="G16" s="400"/>
      <c r="H16" s="1292" t="s">
        <v>816</v>
      </c>
      <c r="I16" s="1295" t="s">
        <v>817</v>
      </c>
      <c r="J16" s="1275"/>
      <c r="K16" s="1275"/>
      <c r="L16" s="1289"/>
      <c r="M16" s="1295" t="s">
        <v>818</v>
      </c>
      <c r="N16" s="1275"/>
      <c r="O16" s="1289"/>
      <c r="P16" s="1295" t="s">
        <v>819</v>
      </c>
      <c r="Q16" s="1275"/>
      <c r="R16" s="1275"/>
      <c r="S16" s="1275"/>
      <c r="T16" s="1276"/>
      <c r="U16" s="401"/>
      <c r="V16" s="402"/>
      <c r="W16" s="402"/>
      <c r="X16" s="402"/>
      <c r="Y16" s="402"/>
      <c r="Z16" s="402"/>
      <c r="AA16" s="402"/>
      <c r="AB16" s="402"/>
      <c r="AC16" s="402"/>
      <c r="AD16" s="402"/>
      <c r="AE16" s="402"/>
      <c r="AF16" s="402"/>
      <c r="AG16" s="402"/>
      <c r="AH16" s="402"/>
      <c r="AI16" s="403" t="s">
        <v>820</v>
      </c>
      <c r="AJ16" s="402"/>
      <c r="AK16" s="402"/>
      <c r="AL16" s="402"/>
      <c r="AM16" s="402"/>
      <c r="AN16" s="402" t="s">
        <v>821</v>
      </c>
      <c r="AO16" s="402"/>
      <c r="AP16" s="404"/>
      <c r="AQ16" s="405"/>
      <c r="AR16" s="402" t="s">
        <v>82</v>
      </c>
      <c r="AS16" s="402"/>
      <c r="AT16" s="402"/>
      <c r="AU16" s="402"/>
      <c r="AV16" s="402"/>
      <c r="AW16" s="402"/>
      <c r="AX16" s="402"/>
      <c r="AY16" s="406"/>
      <c r="AZ16" s="1265" t="str">
        <f>IF(BC3="計画","(12)1～4週目の勤務時間数合計","(12)1か月の勤務時間数　合計")</f>
        <v>(12)1か月の勤務時間数　合計</v>
      </c>
      <c r="BA16" s="1266"/>
      <c r="BB16" s="1271" t="s">
        <v>822</v>
      </c>
      <c r="BC16" s="1266"/>
      <c r="BD16" s="1274" t="s">
        <v>823</v>
      </c>
      <c r="BE16" s="1275"/>
      <c r="BF16" s="1275"/>
      <c r="BG16" s="1275"/>
      <c r="BH16" s="1276"/>
    </row>
    <row r="17" spans="2:60" ht="20.25" customHeight="1" x14ac:dyDescent="0.4">
      <c r="B17" s="1287"/>
      <c r="C17" s="1277"/>
      <c r="D17" s="1278"/>
      <c r="E17" s="1290"/>
      <c r="F17" s="407"/>
      <c r="G17" s="408"/>
      <c r="H17" s="1293"/>
      <c r="I17" s="1296"/>
      <c r="J17" s="1278"/>
      <c r="K17" s="1278"/>
      <c r="L17" s="1290"/>
      <c r="M17" s="1296"/>
      <c r="N17" s="1278"/>
      <c r="O17" s="1290"/>
      <c r="P17" s="1296"/>
      <c r="Q17" s="1278"/>
      <c r="R17" s="1278"/>
      <c r="S17" s="1278"/>
      <c r="T17" s="1279"/>
      <c r="U17" s="1283" t="s">
        <v>824</v>
      </c>
      <c r="V17" s="1283"/>
      <c r="W17" s="1283"/>
      <c r="X17" s="1283"/>
      <c r="Y17" s="1283"/>
      <c r="Z17" s="1283"/>
      <c r="AA17" s="1284"/>
      <c r="AB17" s="1285" t="s">
        <v>825</v>
      </c>
      <c r="AC17" s="1283"/>
      <c r="AD17" s="1283"/>
      <c r="AE17" s="1283"/>
      <c r="AF17" s="1283"/>
      <c r="AG17" s="1283"/>
      <c r="AH17" s="1284"/>
      <c r="AI17" s="1285" t="s">
        <v>826</v>
      </c>
      <c r="AJ17" s="1283"/>
      <c r="AK17" s="1283"/>
      <c r="AL17" s="1283"/>
      <c r="AM17" s="1283"/>
      <c r="AN17" s="1283"/>
      <c r="AO17" s="1284"/>
      <c r="AP17" s="1285" t="s">
        <v>827</v>
      </c>
      <c r="AQ17" s="1283"/>
      <c r="AR17" s="1283"/>
      <c r="AS17" s="1283"/>
      <c r="AT17" s="1283"/>
      <c r="AU17" s="1283"/>
      <c r="AV17" s="1284"/>
      <c r="AW17" s="1285" t="s">
        <v>828</v>
      </c>
      <c r="AX17" s="1283"/>
      <c r="AY17" s="1283"/>
      <c r="AZ17" s="1267"/>
      <c r="BA17" s="1268"/>
      <c r="BB17" s="1272"/>
      <c r="BC17" s="1268"/>
      <c r="BD17" s="1277"/>
      <c r="BE17" s="1278"/>
      <c r="BF17" s="1278"/>
      <c r="BG17" s="1278"/>
      <c r="BH17" s="1279"/>
    </row>
    <row r="18" spans="2:60" ht="20.25" customHeight="1" x14ac:dyDescent="0.4">
      <c r="B18" s="1287"/>
      <c r="C18" s="1277"/>
      <c r="D18" s="1278"/>
      <c r="E18" s="1290"/>
      <c r="F18" s="407"/>
      <c r="G18" s="408"/>
      <c r="H18" s="1293"/>
      <c r="I18" s="1296"/>
      <c r="J18" s="1278"/>
      <c r="K18" s="1278"/>
      <c r="L18" s="1290"/>
      <c r="M18" s="1296"/>
      <c r="N18" s="1278"/>
      <c r="O18" s="1290"/>
      <c r="P18" s="1296"/>
      <c r="Q18" s="1278"/>
      <c r="R18" s="1278"/>
      <c r="S18" s="1278"/>
      <c r="T18" s="1279"/>
      <c r="U18" s="286">
        <v>1</v>
      </c>
      <c r="V18" s="409">
        <v>2</v>
      </c>
      <c r="W18" s="409">
        <v>3</v>
      </c>
      <c r="X18" s="409">
        <v>4</v>
      </c>
      <c r="Y18" s="409">
        <v>5</v>
      </c>
      <c r="Z18" s="409">
        <v>6</v>
      </c>
      <c r="AA18" s="410">
        <v>7</v>
      </c>
      <c r="AB18" s="411">
        <v>8</v>
      </c>
      <c r="AC18" s="409">
        <v>9</v>
      </c>
      <c r="AD18" s="409">
        <v>10</v>
      </c>
      <c r="AE18" s="409">
        <v>11</v>
      </c>
      <c r="AF18" s="409">
        <v>12</v>
      </c>
      <c r="AG18" s="409">
        <v>13</v>
      </c>
      <c r="AH18" s="410">
        <v>14</v>
      </c>
      <c r="AI18" s="286">
        <v>15</v>
      </c>
      <c r="AJ18" s="409">
        <v>16</v>
      </c>
      <c r="AK18" s="409">
        <v>17</v>
      </c>
      <c r="AL18" s="409">
        <v>18</v>
      </c>
      <c r="AM18" s="409">
        <v>19</v>
      </c>
      <c r="AN18" s="409">
        <v>20</v>
      </c>
      <c r="AO18" s="410">
        <v>21</v>
      </c>
      <c r="AP18" s="411">
        <v>22</v>
      </c>
      <c r="AQ18" s="409">
        <v>23</v>
      </c>
      <c r="AR18" s="409">
        <v>24</v>
      </c>
      <c r="AS18" s="409">
        <v>25</v>
      </c>
      <c r="AT18" s="409">
        <v>26</v>
      </c>
      <c r="AU18" s="409">
        <v>27</v>
      </c>
      <c r="AV18" s="410">
        <v>28</v>
      </c>
      <c r="AW18" s="411" t="str">
        <f>IF($BC$3="暦月",IF(DAY(DATE($AD$2,$AH$2,29))=29,29,""),"")</f>
        <v/>
      </c>
      <c r="AX18" s="409" t="str">
        <f>IF($BC$3="暦月",IF(DAY(DATE($AD$2,$AH$2,30))=30,30,""),"")</f>
        <v/>
      </c>
      <c r="AY18" s="410" t="str">
        <f>IF($BC$3="暦月",IF(DAY(DATE($AD$2,$AH$2,31))=31,31,""),"")</f>
        <v/>
      </c>
      <c r="AZ18" s="1267"/>
      <c r="BA18" s="1268"/>
      <c r="BB18" s="1272"/>
      <c r="BC18" s="1268"/>
      <c r="BD18" s="1277"/>
      <c r="BE18" s="1278"/>
      <c r="BF18" s="1278"/>
      <c r="BG18" s="1278"/>
      <c r="BH18" s="1279"/>
    </row>
    <row r="19" spans="2:60" ht="20.25" hidden="1" customHeight="1" x14ac:dyDescent="0.4">
      <c r="B19" s="1287"/>
      <c r="C19" s="1277"/>
      <c r="D19" s="1278"/>
      <c r="E19" s="1290"/>
      <c r="F19" s="407"/>
      <c r="G19" s="408"/>
      <c r="H19" s="1293"/>
      <c r="I19" s="1296"/>
      <c r="J19" s="1278"/>
      <c r="K19" s="1278"/>
      <c r="L19" s="1290"/>
      <c r="M19" s="1296"/>
      <c r="N19" s="1278"/>
      <c r="O19" s="1290"/>
      <c r="P19" s="1296"/>
      <c r="Q19" s="1278"/>
      <c r="R19" s="1278"/>
      <c r="S19" s="1278"/>
      <c r="T19" s="1279"/>
      <c r="U19" s="286">
        <f>WEEKDAY(DATE($AD$2,$AH$2,1))</f>
        <v>2</v>
      </c>
      <c r="V19" s="409">
        <f>WEEKDAY(DATE($AD$2,$AH$2,2))</f>
        <v>3</v>
      </c>
      <c r="W19" s="409">
        <f>WEEKDAY(DATE($AD$2,$AH$2,3))</f>
        <v>4</v>
      </c>
      <c r="X19" s="409">
        <f>WEEKDAY(DATE($AD$2,$AH$2,4))</f>
        <v>5</v>
      </c>
      <c r="Y19" s="409">
        <f>WEEKDAY(DATE($AD$2,$AH$2,5))</f>
        <v>6</v>
      </c>
      <c r="Z19" s="409">
        <f>WEEKDAY(DATE($AD$2,$AH$2,6))</f>
        <v>7</v>
      </c>
      <c r="AA19" s="410">
        <f>WEEKDAY(DATE($AD$2,$AH$2,7))</f>
        <v>1</v>
      </c>
      <c r="AB19" s="411">
        <f>WEEKDAY(DATE($AD$2,$AH$2,8))</f>
        <v>2</v>
      </c>
      <c r="AC19" s="409">
        <f>WEEKDAY(DATE($AD$2,$AH$2,9))</f>
        <v>3</v>
      </c>
      <c r="AD19" s="409">
        <f>WEEKDAY(DATE($AD$2,$AH$2,10))</f>
        <v>4</v>
      </c>
      <c r="AE19" s="409">
        <f>WEEKDAY(DATE($AD$2,$AH$2,11))</f>
        <v>5</v>
      </c>
      <c r="AF19" s="409">
        <f>WEEKDAY(DATE($AD$2,$AH$2,12))</f>
        <v>6</v>
      </c>
      <c r="AG19" s="409">
        <f>WEEKDAY(DATE($AD$2,$AH$2,13))</f>
        <v>7</v>
      </c>
      <c r="AH19" s="410">
        <f>WEEKDAY(DATE($AD$2,$AH$2,14))</f>
        <v>1</v>
      </c>
      <c r="AI19" s="411">
        <f>WEEKDAY(DATE($AD$2,$AH$2,15))</f>
        <v>2</v>
      </c>
      <c r="AJ19" s="409">
        <f>WEEKDAY(DATE($AD$2,$AH$2,16))</f>
        <v>3</v>
      </c>
      <c r="AK19" s="409">
        <f>WEEKDAY(DATE($AD$2,$AH$2,17))</f>
        <v>4</v>
      </c>
      <c r="AL19" s="409">
        <f>WEEKDAY(DATE($AD$2,$AH$2,18))</f>
        <v>5</v>
      </c>
      <c r="AM19" s="409">
        <f>WEEKDAY(DATE($AD$2,$AH$2,19))</f>
        <v>6</v>
      </c>
      <c r="AN19" s="409">
        <f>WEEKDAY(DATE($AD$2,$AH$2,20))</f>
        <v>7</v>
      </c>
      <c r="AO19" s="410">
        <f>WEEKDAY(DATE($AD$2,$AH$2,21))</f>
        <v>1</v>
      </c>
      <c r="AP19" s="411">
        <f>WEEKDAY(DATE($AD$2,$AH$2,22))</f>
        <v>2</v>
      </c>
      <c r="AQ19" s="409">
        <f>WEEKDAY(DATE($AD$2,$AH$2,23))</f>
        <v>3</v>
      </c>
      <c r="AR19" s="409">
        <f>WEEKDAY(DATE($AD$2,$AH$2,24))</f>
        <v>4</v>
      </c>
      <c r="AS19" s="409">
        <f>WEEKDAY(DATE($AD$2,$AH$2,25))</f>
        <v>5</v>
      </c>
      <c r="AT19" s="409">
        <f>WEEKDAY(DATE($AD$2,$AH$2,26))</f>
        <v>6</v>
      </c>
      <c r="AU19" s="409">
        <f>WEEKDAY(DATE($AD$2,$AH$2,27))</f>
        <v>7</v>
      </c>
      <c r="AV19" s="410">
        <f>WEEKDAY(DATE($AD$2,$AH$2,28))</f>
        <v>1</v>
      </c>
      <c r="AW19" s="411">
        <f>IF(AW18=29,WEEKDAY(DATE($AD$2,$AH$2,29)),0)</f>
        <v>0</v>
      </c>
      <c r="AX19" s="409">
        <f>IF(AX18=30,WEEKDAY(DATE($AD$2,$AH$2,30)),0)</f>
        <v>0</v>
      </c>
      <c r="AY19" s="410">
        <f>IF(AY18=31,WEEKDAY(DATE($AD$2,$AH$2,31)),0)</f>
        <v>0</v>
      </c>
      <c r="AZ19" s="1267"/>
      <c r="BA19" s="1268"/>
      <c r="BB19" s="1272"/>
      <c r="BC19" s="1268"/>
      <c r="BD19" s="1277"/>
      <c r="BE19" s="1278"/>
      <c r="BF19" s="1278"/>
      <c r="BG19" s="1278"/>
      <c r="BH19" s="1279"/>
    </row>
    <row r="20" spans="2:60" ht="20.25" customHeight="1" thickBot="1" x14ac:dyDescent="0.45">
      <c r="B20" s="1288"/>
      <c r="C20" s="1280"/>
      <c r="D20" s="1281"/>
      <c r="E20" s="1291"/>
      <c r="F20" s="412"/>
      <c r="G20" s="413"/>
      <c r="H20" s="1294"/>
      <c r="I20" s="1297"/>
      <c r="J20" s="1281"/>
      <c r="K20" s="1281"/>
      <c r="L20" s="1291"/>
      <c r="M20" s="1297"/>
      <c r="N20" s="1281"/>
      <c r="O20" s="1291"/>
      <c r="P20" s="1297"/>
      <c r="Q20" s="1281"/>
      <c r="R20" s="1281"/>
      <c r="S20" s="1281"/>
      <c r="T20" s="1282"/>
      <c r="U20" s="414" t="str">
        <f t="shared" ref="U20:AV20" si="0">IF(U19=1,"日",IF(U19=2,"月",IF(U19=3,"火",IF(U19=4,"水",IF(U19=5,"木",IF(U19=6,"金","土"))))))</f>
        <v>月</v>
      </c>
      <c r="V20" s="415" t="str">
        <f t="shared" si="0"/>
        <v>火</v>
      </c>
      <c r="W20" s="415" t="str">
        <f t="shared" si="0"/>
        <v>水</v>
      </c>
      <c r="X20" s="415" t="str">
        <f t="shared" si="0"/>
        <v>木</v>
      </c>
      <c r="Y20" s="415" t="str">
        <f t="shared" si="0"/>
        <v>金</v>
      </c>
      <c r="Z20" s="415" t="str">
        <f t="shared" si="0"/>
        <v>土</v>
      </c>
      <c r="AA20" s="416" t="str">
        <f t="shared" si="0"/>
        <v>日</v>
      </c>
      <c r="AB20" s="417" t="str">
        <f t="shared" si="0"/>
        <v>月</v>
      </c>
      <c r="AC20" s="415" t="str">
        <f t="shared" si="0"/>
        <v>火</v>
      </c>
      <c r="AD20" s="415" t="str">
        <f t="shared" si="0"/>
        <v>水</v>
      </c>
      <c r="AE20" s="415" t="str">
        <f t="shared" si="0"/>
        <v>木</v>
      </c>
      <c r="AF20" s="415" t="str">
        <f t="shared" si="0"/>
        <v>金</v>
      </c>
      <c r="AG20" s="415" t="str">
        <f t="shared" si="0"/>
        <v>土</v>
      </c>
      <c r="AH20" s="416" t="str">
        <f t="shared" si="0"/>
        <v>日</v>
      </c>
      <c r="AI20" s="417" t="str">
        <f t="shared" si="0"/>
        <v>月</v>
      </c>
      <c r="AJ20" s="415" t="str">
        <f t="shared" si="0"/>
        <v>火</v>
      </c>
      <c r="AK20" s="415" t="str">
        <f t="shared" si="0"/>
        <v>水</v>
      </c>
      <c r="AL20" s="415" t="str">
        <f t="shared" si="0"/>
        <v>木</v>
      </c>
      <c r="AM20" s="415" t="str">
        <f t="shared" si="0"/>
        <v>金</v>
      </c>
      <c r="AN20" s="415" t="str">
        <f t="shared" si="0"/>
        <v>土</v>
      </c>
      <c r="AO20" s="416" t="str">
        <f t="shared" si="0"/>
        <v>日</v>
      </c>
      <c r="AP20" s="417" t="str">
        <f t="shared" si="0"/>
        <v>月</v>
      </c>
      <c r="AQ20" s="415" t="str">
        <f t="shared" si="0"/>
        <v>火</v>
      </c>
      <c r="AR20" s="415" t="str">
        <f t="shared" si="0"/>
        <v>水</v>
      </c>
      <c r="AS20" s="415" t="str">
        <f t="shared" si="0"/>
        <v>木</v>
      </c>
      <c r="AT20" s="415" t="str">
        <f t="shared" si="0"/>
        <v>金</v>
      </c>
      <c r="AU20" s="415" t="str">
        <f t="shared" si="0"/>
        <v>土</v>
      </c>
      <c r="AV20" s="416" t="str">
        <f t="shared" si="0"/>
        <v>日</v>
      </c>
      <c r="AW20" s="415" t="str">
        <f>IF(AW19=1,"日",IF(AW19=2,"月",IF(AW19=3,"火",IF(AW19=4,"水",IF(AW19=5,"木",IF(AW19=6,"金",IF(AW19=0,"","土")))))))</f>
        <v/>
      </c>
      <c r="AX20" s="415" t="str">
        <f>IF(AX19=1,"日",IF(AX19=2,"月",IF(AX19=3,"火",IF(AX19=4,"水",IF(AX19=5,"木",IF(AX19=6,"金",IF(AX19=0,"","土")))))))</f>
        <v/>
      </c>
      <c r="AY20" s="415" t="str">
        <f>IF(AY19=1,"日",IF(AY19=2,"月",IF(AY19=3,"火",IF(AY19=4,"水",IF(AY19=5,"木",IF(AY19=6,"金",IF(AY19=0,"","土")))))))</f>
        <v/>
      </c>
      <c r="AZ20" s="1269"/>
      <c r="BA20" s="1270"/>
      <c r="BB20" s="1273"/>
      <c r="BC20" s="1270"/>
      <c r="BD20" s="1280"/>
      <c r="BE20" s="1281"/>
      <c r="BF20" s="1281"/>
      <c r="BG20" s="1281"/>
      <c r="BH20" s="1282"/>
    </row>
    <row r="21" spans="2:60" ht="20.25" customHeight="1" x14ac:dyDescent="0.4">
      <c r="B21" s="418"/>
      <c r="C21" s="1330"/>
      <c r="D21" s="1331"/>
      <c r="E21" s="1332"/>
      <c r="F21" s="419"/>
      <c r="G21" s="420"/>
      <c r="H21" s="1333"/>
      <c r="I21" s="1334"/>
      <c r="J21" s="1335"/>
      <c r="K21" s="1335"/>
      <c r="L21" s="1336"/>
      <c r="M21" s="1337"/>
      <c r="N21" s="1338"/>
      <c r="O21" s="1339"/>
      <c r="P21" s="421" t="s">
        <v>833</v>
      </c>
      <c r="Q21" s="422"/>
      <c r="R21" s="422"/>
      <c r="S21" s="423"/>
      <c r="T21" s="424"/>
      <c r="U21" s="425"/>
      <c r="V21" s="425"/>
      <c r="W21" s="425"/>
      <c r="X21" s="425"/>
      <c r="Y21" s="425"/>
      <c r="Z21" s="425"/>
      <c r="AA21" s="426"/>
      <c r="AB21" s="427"/>
      <c r="AC21" s="425"/>
      <c r="AD21" s="425"/>
      <c r="AE21" s="425"/>
      <c r="AF21" s="425"/>
      <c r="AG21" s="425"/>
      <c r="AH21" s="426"/>
      <c r="AI21" s="427"/>
      <c r="AJ21" s="425"/>
      <c r="AK21" s="425"/>
      <c r="AL21" s="425"/>
      <c r="AM21" s="425"/>
      <c r="AN21" s="425"/>
      <c r="AO21" s="426"/>
      <c r="AP21" s="427"/>
      <c r="AQ21" s="425"/>
      <c r="AR21" s="425"/>
      <c r="AS21" s="425"/>
      <c r="AT21" s="425"/>
      <c r="AU21" s="425"/>
      <c r="AV21" s="426"/>
      <c r="AW21" s="427"/>
      <c r="AX21" s="425"/>
      <c r="AY21" s="425"/>
      <c r="AZ21" s="1340"/>
      <c r="BA21" s="1341"/>
      <c r="BB21" s="1361"/>
      <c r="BC21" s="1341"/>
      <c r="BD21" s="1358"/>
      <c r="BE21" s="1359"/>
      <c r="BF21" s="1359"/>
      <c r="BG21" s="1359"/>
      <c r="BH21" s="1360"/>
    </row>
    <row r="22" spans="2:60" ht="20.25" customHeight="1" x14ac:dyDescent="0.4">
      <c r="B22" s="428">
        <v>1</v>
      </c>
      <c r="C22" s="1301"/>
      <c r="D22" s="1302"/>
      <c r="E22" s="1303"/>
      <c r="F22" s="429">
        <f>C21</f>
        <v>0</v>
      </c>
      <c r="G22" s="430"/>
      <c r="H22" s="1308"/>
      <c r="I22" s="1313"/>
      <c r="J22" s="1314"/>
      <c r="K22" s="1314"/>
      <c r="L22" s="1315"/>
      <c r="M22" s="1322"/>
      <c r="N22" s="1323"/>
      <c r="O22" s="1324"/>
      <c r="P22" s="431" t="s">
        <v>835</v>
      </c>
      <c r="Q22" s="432"/>
      <c r="R22" s="432"/>
      <c r="S22" s="433"/>
      <c r="T22" s="434"/>
      <c r="U22" s="435" t="str">
        <f>IF(U21="","",VLOOKUP(U21,'【標準様式１】シフト記号表（勤務時間帯）'!$D$6:$X$47,21,FALSE))</f>
        <v/>
      </c>
      <c r="V22" s="436" t="str">
        <f>IF(V21="","",VLOOKUP(V21,'【標準様式１】シフト記号表（勤務時間帯）'!$D$6:$X$47,21,FALSE))</f>
        <v/>
      </c>
      <c r="W22" s="436" t="str">
        <f>IF(W21="","",VLOOKUP(W21,'【標準様式１】シフト記号表（勤務時間帯）'!$D$6:$X$47,21,FALSE))</f>
        <v/>
      </c>
      <c r="X22" s="436" t="str">
        <f>IF(X21="","",VLOOKUP(X21,'【標準様式１】シフト記号表（勤務時間帯）'!$D$6:$X$47,21,FALSE))</f>
        <v/>
      </c>
      <c r="Y22" s="436" t="str">
        <f>IF(Y21="","",VLOOKUP(Y21,'【標準様式１】シフト記号表（勤務時間帯）'!$D$6:$X$47,21,FALSE))</f>
        <v/>
      </c>
      <c r="Z22" s="436" t="str">
        <f>IF(Z21="","",VLOOKUP(Z21,'【標準様式１】シフト記号表（勤務時間帯）'!$D$6:$X$47,21,FALSE))</f>
        <v/>
      </c>
      <c r="AA22" s="437" t="str">
        <f>IF(AA21="","",VLOOKUP(AA21,'【標準様式１】シフト記号表（勤務時間帯）'!$D$6:$X$47,21,FALSE))</f>
        <v/>
      </c>
      <c r="AB22" s="435" t="str">
        <f>IF(AB21="","",VLOOKUP(AB21,'【標準様式１】シフト記号表（勤務時間帯）'!$D$6:$X$47,21,FALSE))</f>
        <v/>
      </c>
      <c r="AC22" s="436" t="str">
        <f>IF(AC21="","",VLOOKUP(AC21,'【標準様式１】シフト記号表（勤務時間帯）'!$D$6:$X$47,21,FALSE))</f>
        <v/>
      </c>
      <c r="AD22" s="436" t="str">
        <f>IF(AD21="","",VLOOKUP(AD21,'【標準様式１】シフト記号表（勤務時間帯）'!$D$6:$X$47,21,FALSE))</f>
        <v/>
      </c>
      <c r="AE22" s="436" t="str">
        <f>IF(AE21="","",VLOOKUP(AE21,'【標準様式１】シフト記号表（勤務時間帯）'!$D$6:$X$47,21,FALSE))</f>
        <v/>
      </c>
      <c r="AF22" s="436" t="str">
        <f>IF(AF21="","",VLOOKUP(AF21,'【標準様式１】シフト記号表（勤務時間帯）'!$D$6:$X$47,21,FALSE))</f>
        <v/>
      </c>
      <c r="AG22" s="436" t="str">
        <f>IF(AG21="","",VLOOKUP(AG21,'【標準様式１】シフト記号表（勤務時間帯）'!$D$6:$X$47,21,FALSE))</f>
        <v/>
      </c>
      <c r="AH22" s="437" t="str">
        <f>IF(AH21="","",VLOOKUP(AH21,'【標準様式１】シフト記号表（勤務時間帯）'!$D$6:$X$47,21,FALSE))</f>
        <v/>
      </c>
      <c r="AI22" s="435" t="str">
        <f>IF(AI21="","",VLOOKUP(AI21,'【標準様式１】シフト記号表（勤務時間帯）'!$D$6:$X$47,21,FALSE))</f>
        <v/>
      </c>
      <c r="AJ22" s="436" t="str">
        <f>IF(AJ21="","",VLOOKUP(AJ21,'【標準様式１】シフト記号表（勤務時間帯）'!$D$6:$X$47,21,FALSE))</f>
        <v/>
      </c>
      <c r="AK22" s="436" t="str">
        <f>IF(AK21="","",VLOOKUP(AK21,'【標準様式１】シフト記号表（勤務時間帯）'!$D$6:$X$47,21,FALSE))</f>
        <v/>
      </c>
      <c r="AL22" s="436" t="str">
        <f>IF(AL21="","",VLOOKUP(AL21,'【標準様式１】シフト記号表（勤務時間帯）'!$D$6:$X$47,21,FALSE))</f>
        <v/>
      </c>
      <c r="AM22" s="436" t="str">
        <f>IF(AM21="","",VLOOKUP(AM21,'【標準様式１】シフト記号表（勤務時間帯）'!$D$6:$X$47,21,FALSE))</f>
        <v/>
      </c>
      <c r="AN22" s="436" t="str">
        <f>IF(AN21="","",VLOOKUP(AN21,'【標準様式１】シフト記号表（勤務時間帯）'!$D$6:$X$47,21,FALSE))</f>
        <v/>
      </c>
      <c r="AO22" s="437" t="str">
        <f>IF(AO21="","",VLOOKUP(AO21,'【標準様式１】シフト記号表（勤務時間帯）'!$D$6:$X$47,21,FALSE))</f>
        <v/>
      </c>
      <c r="AP22" s="435" t="str">
        <f>IF(AP21="","",VLOOKUP(AP21,'【標準様式１】シフト記号表（勤務時間帯）'!$D$6:$X$47,21,FALSE))</f>
        <v/>
      </c>
      <c r="AQ22" s="436" t="str">
        <f>IF(AQ21="","",VLOOKUP(AQ21,'【標準様式１】シフト記号表（勤務時間帯）'!$D$6:$X$47,21,FALSE))</f>
        <v/>
      </c>
      <c r="AR22" s="436" t="str">
        <f>IF(AR21="","",VLOOKUP(AR21,'【標準様式１】シフト記号表（勤務時間帯）'!$D$6:$X$47,21,FALSE))</f>
        <v/>
      </c>
      <c r="AS22" s="436" t="str">
        <f>IF(AS21="","",VLOOKUP(AS21,'【標準様式１】シフト記号表（勤務時間帯）'!$D$6:$X$47,21,FALSE))</f>
        <v/>
      </c>
      <c r="AT22" s="436" t="str">
        <f>IF(AT21="","",VLOOKUP(AT21,'【標準様式１】シフト記号表（勤務時間帯）'!$D$6:$X$47,21,FALSE))</f>
        <v/>
      </c>
      <c r="AU22" s="436" t="str">
        <f>IF(AU21="","",VLOOKUP(AU21,'【標準様式１】シフト記号表（勤務時間帯）'!$D$6:$X$47,21,FALSE))</f>
        <v/>
      </c>
      <c r="AV22" s="437" t="str">
        <f>IF(AV21="","",VLOOKUP(AV21,'【標準様式１】シフト記号表（勤務時間帯）'!$D$6:$X$47,21,FALSE))</f>
        <v/>
      </c>
      <c r="AW22" s="435" t="str">
        <f>IF(AW21="","",VLOOKUP(AW21,'【標準様式１】シフト記号表（勤務時間帯）'!$D$6:$X$47,21,FALSE))</f>
        <v/>
      </c>
      <c r="AX22" s="436" t="str">
        <f>IF(AX21="","",VLOOKUP(AX21,'【標準様式１】シフト記号表（勤務時間帯）'!$D$6:$X$47,21,FALSE))</f>
        <v/>
      </c>
      <c r="AY22" s="436" t="str">
        <f>IF(AY21="","",VLOOKUP(AY21,'【標準様式１】シフト記号表（勤務時間帯）'!$D$6:$X$47,21,FALSE))</f>
        <v/>
      </c>
      <c r="AZ22" s="1352">
        <f>IF($BC$3="４週",SUM(U22:AV22),IF($BC$3="暦月",SUM(U22:AY22),""))</f>
        <v>0</v>
      </c>
      <c r="BA22" s="1353"/>
      <c r="BB22" s="1354">
        <f>IF($BC$3="４週",AZ22/4,IF($BC$3="暦月",(AZ22/($BC$8/7)),""))</f>
        <v>0</v>
      </c>
      <c r="BC22" s="1353"/>
      <c r="BD22" s="1346"/>
      <c r="BE22" s="1347"/>
      <c r="BF22" s="1347"/>
      <c r="BG22" s="1347"/>
      <c r="BH22" s="1348"/>
    </row>
    <row r="23" spans="2:60" ht="20.25" customHeight="1" x14ac:dyDescent="0.4">
      <c r="B23" s="438"/>
      <c r="C23" s="1304"/>
      <c r="D23" s="1305"/>
      <c r="E23" s="1306"/>
      <c r="F23" s="439"/>
      <c r="G23" s="440">
        <f>C21</f>
        <v>0</v>
      </c>
      <c r="H23" s="1309"/>
      <c r="I23" s="1316"/>
      <c r="J23" s="1317"/>
      <c r="K23" s="1317"/>
      <c r="L23" s="1318"/>
      <c r="M23" s="1325"/>
      <c r="N23" s="1326"/>
      <c r="O23" s="1327"/>
      <c r="P23" s="441" t="s">
        <v>836</v>
      </c>
      <c r="Q23" s="211"/>
      <c r="R23" s="211"/>
      <c r="S23" s="442"/>
      <c r="T23" s="443"/>
      <c r="U23" s="444" t="str">
        <f>IF(U21="","",VLOOKUP(U21,'【標準様式１】シフト記号表（勤務時間帯）'!$D$6:$Z$47,23,FALSE))</f>
        <v/>
      </c>
      <c r="V23" s="445" t="str">
        <f>IF(V21="","",VLOOKUP(V21,'【標準様式１】シフト記号表（勤務時間帯）'!$D$6:$Z$47,23,FALSE))</f>
        <v/>
      </c>
      <c r="W23" s="445" t="str">
        <f>IF(W21="","",VLOOKUP(W21,'【標準様式１】シフト記号表（勤務時間帯）'!$D$6:$Z$47,23,FALSE))</f>
        <v/>
      </c>
      <c r="X23" s="445" t="str">
        <f>IF(X21="","",VLOOKUP(X21,'【標準様式１】シフト記号表（勤務時間帯）'!$D$6:$Z$47,23,FALSE))</f>
        <v/>
      </c>
      <c r="Y23" s="445" t="str">
        <f>IF(Y21="","",VLOOKUP(Y21,'【標準様式１】シフト記号表（勤務時間帯）'!$D$6:$Z$47,23,FALSE))</f>
        <v/>
      </c>
      <c r="Z23" s="445" t="str">
        <f>IF(Z21="","",VLOOKUP(Z21,'【標準様式１】シフト記号表（勤務時間帯）'!$D$6:$Z$47,23,FALSE))</f>
        <v/>
      </c>
      <c r="AA23" s="446" t="str">
        <f>IF(AA21="","",VLOOKUP(AA21,'【標準様式１】シフト記号表（勤務時間帯）'!$D$6:$Z$47,23,FALSE))</f>
        <v/>
      </c>
      <c r="AB23" s="444" t="str">
        <f>IF(AB21="","",VLOOKUP(AB21,'【標準様式１】シフト記号表（勤務時間帯）'!$D$6:$Z$47,23,FALSE))</f>
        <v/>
      </c>
      <c r="AC23" s="445" t="str">
        <f>IF(AC21="","",VLOOKUP(AC21,'【標準様式１】シフト記号表（勤務時間帯）'!$D$6:$Z$47,23,FALSE))</f>
        <v/>
      </c>
      <c r="AD23" s="445" t="str">
        <f>IF(AD21="","",VLOOKUP(AD21,'【標準様式１】シフト記号表（勤務時間帯）'!$D$6:$Z$47,23,FALSE))</f>
        <v/>
      </c>
      <c r="AE23" s="445" t="str">
        <f>IF(AE21="","",VLOOKUP(AE21,'【標準様式１】シフト記号表（勤務時間帯）'!$D$6:$Z$47,23,FALSE))</f>
        <v/>
      </c>
      <c r="AF23" s="445" t="str">
        <f>IF(AF21="","",VLOOKUP(AF21,'【標準様式１】シフト記号表（勤務時間帯）'!$D$6:$Z$47,23,FALSE))</f>
        <v/>
      </c>
      <c r="AG23" s="445" t="str">
        <f>IF(AG21="","",VLOOKUP(AG21,'【標準様式１】シフト記号表（勤務時間帯）'!$D$6:$Z$47,23,FALSE))</f>
        <v/>
      </c>
      <c r="AH23" s="446" t="str">
        <f>IF(AH21="","",VLOOKUP(AH21,'【標準様式１】シフト記号表（勤務時間帯）'!$D$6:$Z$47,23,FALSE))</f>
        <v/>
      </c>
      <c r="AI23" s="444" t="str">
        <f>IF(AI21="","",VLOOKUP(AI21,'【標準様式１】シフト記号表（勤務時間帯）'!$D$6:$Z$47,23,FALSE))</f>
        <v/>
      </c>
      <c r="AJ23" s="445" t="str">
        <f>IF(AJ21="","",VLOOKUP(AJ21,'【標準様式１】シフト記号表（勤務時間帯）'!$D$6:$Z$47,23,FALSE))</f>
        <v/>
      </c>
      <c r="AK23" s="445" t="str">
        <f>IF(AK21="","",VLOOKUP(AK21,'【標準様式１】シフト記号表（勤務時間帯）'!$D$6:$Z$47,23,FALSE))</f>
        <v/>
      </c>
      <c r="AL23" s="445" t="str">
        <f>IF(AL21="","",VLOOKUP(AL21,'【標準様式１】シフト記号表（勤務時間帯）'!$D$6:$Z$47,23,FALSE))</f>
        <v/>
      </c>
      <c r="AM23" s="445" t="str">
        <f>IF(AM21="","",VLOOKUP(AM21,'【標準様式１】シフト記号表（勤務時間帯）'!$D$6:$Z$47,23,FALSE))</f>
        <v/>
      </c>
      <c r="AN23" s="445" t="str">
        <f>IF(AN21="","",VLOOKUP(AN21,'【標準様式１】シフト記号表（勤務時間帯）'!$D$6:$Z$47,23,FALSE))</f>
        <v/>
      </c>
      <c r="AO23" s="446" t="str">
        <f>IF(AO21="","",VLOOKUP(AO21,'【標準様式１】シフト記号表（勤務時間帯）'!$D$6:$Z$47,23,FALSE))</f>
        <v/>
      </c>
      <c r="AP23" s="444" t="str">
        <f>IF(AP21="","",VLOOKUP(AP21,'【標準様式１】シフト記号表（勤務時間帯）'!$D$6:$Z$47,23,FALSE))</f>
        <v/>
      </c>
      <c r="AQ23" s="445" t="str">
        <f>IF(AQ21="","",VLOOKUP(AQ21,'【標準様式１】シフト記号表（勤務時間帯）'!$D$6:$Z$47,23,FALSE))</f>
        <v/>
      </c>
      <c r="AR23" s="445" t="str">
        <f>IF(AR21="","",VLOOKUP(AR21,'【標準様式１】シフト記号表（勤務時間帯）'!$D$6:$Z$47,23,FALSE))</f>
        <v/>
      </c>
      <c r="AS23" s="445" t="str">
        <f>IF(AS21="","",VLOOKUP(AS21,'【標準様式１】シフト記号表（勤務時間帯）'!$D$6:$Z$47,23,FALSE))</f>
        <v/>
      </c>
      <c r="AT23" s="445" t="str">
        <f>IF(AT21="","",VLOOKUP(AT21,'【標準様式１】シフト記号表（勤務時間帯）'!$D$6:$Z$47,23,FALSE))</f>
        <v/>
      </c>
      <c r="AU23" s="445" t="str">
        <f>IF(AU21="","",VLOOKUP(AU21,'【標準様式１】シフト記号表（勤務時間帯）'!$D$6:$Z$47,23,FALSE))</f>
        <v/>
      </c>
      <c r="AV23" s="446" t="str">
        <f>IF(AV21="","",VLOOKUP(AV21,'【標準様式１】シフト記号表（勤務時間帯）'!$D$6:$Z$47,23,FALSE))</f>
        <v/>
      </c>
      <c r="AW23" s="444" t="str">
        <f>IF(AW21="","",VLOOKUP(AW21,'【標準様式１】シフト記号表（勤務時間帯）'!$D$6:$Z$47,23,FALSE))</f>
        <v/>
      </c>
      <c r="AX23" s="445" t="str">
        <f>IF(AX21="","",VLOOKUP(AX21,'【標準様式１】シフト記号表（勤務時間帯）'!$D$6:$Z$47,23,FALSE))</f>
        <v/>
      </c>
      <c r="AY23" s="445" t="str">
        <f>IF(AY21="","",VLOOKUP(AY21,'【標準様式１】シフト記号表（勤務時間帯）'!$D$6:$Z$47,23,FALSE))</f>
        <v/>
      </c>
      <c r="AZ23" s="1355">
        <f>IF($BC$3="４週",SUM(U23:AV23),IF($BC$3="暦月",SUM(U23:AY23),""))</f>
        <v>0</v>
      </c>
      <c r="BA23" s="1356"/>
      <c r="BB23" s="1357">
        <f>IF($BC$3="４週",AZ23/4,IF($BC$3="暦月",(AZ23/($BC$8/7)),""))</f>
        <v>0</v>
      </c>
      <c r="BC23" s="1356"/>
      <c r="BD23" s="1349"/>
      <c r="BE23" s="1350"/>
      <c r="BF23" s="1350"/>
      <c r="BG23" s="1350"/>
      <c r="BH23" s="1351"/>
    </row>
    <row r="24" spans="2:60" ht="20.25" customHeight="1" x14ac:dyDescent="0.4">
      <c r="B24" s="447"/>
      <c r="C24" s="1298"/>
      <c r="D24" s="1299"/>
      <c r="E24" s="1300"/>
      <c r="F24" s="448"/>
      <c r="G24" s="449"/>
      <c r="H24" s="1307"/>
      <c r="I24" s="1310"/>
      <c r="J24" s="1311"/>
      <c r="K24" s="1311"/>
      <c r="L24" s="1312"/>
      <c r="M24" s="1319"/>
      <c r="N24" s="1320"/>
      <c r="O24" s="1321"/>
      <c r="P24" s="269" t="s">
        <v>833</v>
      </c>
      <c r="Q24" s="176"/>
      <c r="R24" s="176"/>
      <c r="S24" s="450"/>
      <c r="T24" s="451"/>
      <c r="U24" s="452"/>
      <c r="V24" s="453"/>
      <c r="W24" s="453"/>
      <c r="X24" s="453"/>
      <c r="Y24" s="453"/>
      <c r="Z24" s="453"/>
      <c r="AA24" s="454"/>
      <c r="AB24" s="452"/>
      <c r="AC24" s="453"/>
      <c r="AD24" s="453"/>
      <c r="AE24" s="453"/>
      <c r="AF24" s="453"/>
      <c r="AG24" s="453"/>
      <c r="AH24" s="454"/>
      <c r="AI24" s="452"/>
      <c r="AJ24" s="453"/>
      <c r="AK24" s="453"/>
      <c r="AL24" s="453"/>
      <c r="AM24" s="453"/>
      <c r="AN24" s="453"/>
      <c r="AO24" s="454"/>
      <c r="AP24" s="452"/>
      <c r="AQ24" s="453"/>
      <c r="AR24" s="453"/>
      <c r="AS24" s="453"/>
      <c r="AT24" s="453"/>
      <c r="AU24" s="453"/>
      <c r="AV24" s="454"/>
      <c r="AW24" s="452"/>
      <c r="AX24" s="453"/>
      <c r="AY24" s="453"/>
      <c r="AZ24" s="1328"/>
      <c r="BA24" s="1329"/>
      <c r="BB24" s="1342"/>
      <c r="BC24" s="1329"/>
      <c r="BD24" s="1343"/>
      <c r="BE24" s="1344"/>
      <c r="BF24" s="1344"/>
      <c r="BG24" s="1344"/>
      <c r="BH24" s="1345"/>
    </row>
    <row r="25" spans="2:60" ht="20.25" customHeight="1" x14ac:dyDescent="0.4">
      <c r="B25" s="428">
        <f>B22+1</f>
        <v>2</v>
      </c>
      <c r="C25" s="1301"/>
      <c r="D25" s="1302"/>
      <c r="E25" s="1303"/>
      <c r="F25" s="429">
        <f>C24</f>
        <v>0</v>
      </c>
      <c r="G25" s="430"/>
      <c r="H25" s="1308"/>
      <c r="I25" s="1313"/>
      <c r="J25" s="1314"/>
      <c r="K25" s="1314"/>
      <c r="L25" s="1315"/>
      <c r="M25" s="1322"/>
      <c r="N25" s="1323"/>
      <c r="O25" s="1324"/>
      <c r="P25" s="431" t="s">
        <v>835</v>
      </c>
      <c r="Q25" s="432"/>
      <c r="R25" s="432"/>
      <c r="S25" s="433"/>
      <c r="T25" s="434"/>
      <c r="U25" s="435" t="str">
        <f>IF(U24="","",VLOOKUP(U24,'【標準様式１】シフト記号表（勤務時間帯）'!$D$6:$X$47,21,FALSE))</f>
        <v/>
      </c>
      <c r="V25" s="436" t="str">
        <f>IF(V24="","",VLOOKUP(V24,'【標準様式１】シフト記号表（勤務時間帯）'!$D$6:$X$47,21,FALSE))</f>
        <v/>
      </c>
      <c r="W25" s="436" t="str">
        <f>IF(W24="","",VLOOKUP(W24,'【標準様式１】シフト記号表（勤務時間帯）'!$D$6:$X$47,21,FALSE))</f>
        <v/>
      </c>
      <c r="X25" s="436" t="str">
        <f>IF(X24="","",VLOOKUP(X24,'【標準様式１】シフト記号表（勤務時間帯）'!$D$6:$X$47,21,FALSE))</f>
        <v/>
      </c>
      <c r="Y25" s="436" t="str">
        <f>IF(Y24="","",VLOOKUP(Y24,'【標準様式１】シフト記号表（勤務時間帯）'!$D$6:$X$47,21,FALSE))</f>
        <v/>
      </c>
      <c r="Z25" s="436" t="str">
        <f>IF(Z24="","",VLOOKUP(Z24,'【標準様式１】シフト記号表（勤務時間帯）'!$D$6:$X$47,21,FALSE))</f>
        <v/>
      </c>
      <c r="AA25" s="437" t="str">
        <f>IF(AA24="","",VLOOKUP(AA24,'【標準様式１】シフト記号表（勤務時間帯）'!$D$6:$X$47,21,FALSE))</f>
        <v/>
      </c>
      <c r="AB25" s="435" t="str">
        <f>IF(AB24="","",VLOOKUP(AB24,'【標準様式１】シフト記号表（勤務時間帯）'!$D$6:$X$47,21,FALSE))</f>
        <v/>
      </c>
      <c r="AC25" s="436" t="str">
        <f>IF(AC24="","",VLOOKUP(AC24,'【標準様式１】シフト記号表（勤務時間帯）'!$D$6:$X$47,21,FALSE))</f>
        <v/>
      </c>
      <c r="AD25" s="436" t="str">
        <f>IF(AD24="","",VLOOKUP(AD24,'【標準様式１】シフト記号表（勤務時間帯）'!$D$6:$X$47,21,FALSE))</f>
        <v/>
      </c>
      <c r="AE25" s="436" t="str">
        <f>IF(AE24="","",VLOOKUP(AE24,'【標準様式１】シフト記号表（勤務時間帯）'!$D$6:$X$47,21,FALSE))</f>
        <v/>
      </c>
      <c r="AF25" s="436" t="str">
        <f>IF(AF24="","",VLOOKUP(AF24,'【標準様式１】シフト記号表（勤務時間帯）'!$D$6:$X$47,21,FALSE))</f>
        <v/>
      </c>
      <c r="AG25" s="436" t="str">
        <f>IF(AG24="","",VLOOKUP(AG24,'【標準様式１】シフト記号表（勤務時間帯）'!$D$6:$X$47,21,FALSE))</f>
        <v/>
      </c>
      <c r="AH25" s="437" t="str">
        <f>IF(AH24="","",VLOOKUP(AH24,'【標準様式１】シフト記号表（勤務時間帯）'!$D$6:$X$47,21,FALSE))</f>
        <v/>
      </c>
      <c r="AI25" s="435" t="str">
        <f>IF(AI24="","",VLOOKUP(AI24,'【標準様式１】シフト記号表（勤務時間帯）'!$D$6:$X$47,21,FALSE))</f>
        <v/>
      </c>
      <c r="AJ25" s="436" t="str">
        <f>IF(AJ24="","",VLOOKUP(AJ24,'【標準様式１】シフト記号表（勤務時間帯）'!$D$6:$X$47,21,FALSE))</f>
        <v/>
      </c>
      <c r="AK25" s="436" t="str">
        <f>IF(AK24="","",VLOOKUP(AK24,'【標準様式１】シフト記号表（勤務時間帯）'!$D$6:$X$47,21,FALSE))</f>
        <v/>
      </c>
      <c r="AL25" s="436" t="str">
        <f>IF(AL24="","",VLOOKUP(AL24,'【標準様式１】シフト記号表（勤務時間帯）'!$D$6:$X$47,21,FALSE))</f>
        <v/>
      </c>
      <c r="AM25" s="436" t="str">
        <f>IF(AM24="","",VLOOKUP(AM24,'【標準様式１】シフト記号表（勤務時間帯）'!$D$6:$X$47,21,FALSE))</f>
        <v/>
      </c>
      <c r="AN25" s="436" t="str">
        <f>IF(AN24="","",VLOOKUP(AN24,'【標準様式１】シフト記号表（勤務時間帯）'!$D$6:$X$47,21,FALSE))</f>
        <v/>
      </c>
      <c r="AO25" s="437" t="str">
        <f>IF(AO24="","",VLOOKUP(AO24,'【標準様式１】シフト記号表（勤務時間帯）'!$D$6:$X$47,21,FALSE))</f>
        <v/>
      </c>
      <c r="AP25" s="435" t="str">
        <f>IF(AP24="","",VLOOKUP(AP24,'【標準様式１】シフト記号表（勤務時間帯）'!$D$6:$X$47,21,FALSE))</f>
        <v/>
      </c>
      <c r="AQ25" s="436" t="str">
        <f>IF(AQ24="","",VLOOKUP(AQ24,'【標準様式１】シフト記号表（勤務時間帯）'!$D$6:$X$47,21,FALSE))</f>
        <v/>
      </c>
      <c r="AR25" s="436" t="str">
        <f>IF(AR24="","",VLOOKUP(AR24,'【標準様式１】シフト記号表（勤務時間帯）'!$D$6:$X$47,21,FALSE))</f>
        <v/>
      </c>
      <c r="AS25" s="436" t="str">
        <f>IF(AS24="","",VLOOKUP(AS24,'【標準様式１】シフト記号表（勤務時間帯）'!$D$6:$X$47,21,FALSE))</f>
        <v/>
      </c>
      <c r="AT25" s="436" t="str">
        <f>IF(AT24="","",VLOOKUP(AT24,'【標準様式１】シフト記号表（勤務時間帯）'!$D$6:$X$47,21,FALSE))</f>
        <v/>
      </c>
      <c r="AU25" s="436" t="str">
        <f>IF(AU24="","",VLOOKUP(AU24,'【標準様式１】シフト記号表（勤務時間帯）'!$D$6:$X$47,21,FALSE))</f>
        <v/>
      </c>
      <c r="AV25" s="437" t="str">
        <f>IF(AV24="","",VLOOKUP(AV24,'【標準様式１】シフト記号表（勤務時間帯）'!$D$6:$X$47,21,FALSE))</f>
        <v/>
      </c>
      <c r="AW25" s="435" t="str">
        <f>IF(AW24="","",VLOOKUP(AW24,'【標準様式１】シフト記号表（勤務時間帯）'!$D$6:$X$47,21,FALSE))</f>
        <v/>
      </c>
      <c r="AX25" s="436" t="str">
        <f>IF(AX24="","",VLOOKUP(AX24,'【標準様式１】シフト記号表（勤務時間帯）'!$D$6:$X$47,21,FALSE))</f>
        <v/>
      </c>
      <c r="AY25" s="436" t="str">
        <f>IF(AY24="","",VLOOKUP(AY24,'【標準様式１】シフト記号表（勤務時間帯）'!$D$6:$X$47,21,FALSE))</f>
        <v/>
      </c>
      <c r="AZ25" s="1352">
        <f>IF($BC$3="４週",SUM(U25:AV25),IF($BC$3="暦月",SUM(U25:AY25),""))</f>
        <v>0</v>
      </c>
      <c r="BA25" s="1353"/>
      <c r="BB25" s="1354">
        <f>IF($BC$3="４週",AZ25/4,IF($BC$3="暦月",(AZ25/($BC$8/7)),""))</f>
        <v>0</v>
      </c>
      <c r="BC25" s="1353"/>
      <c r="BD25" s="1346"/>
      <c r="BE25" s="1347"/>
      <c r="BF25" s="1347"/>
      <c r="BG25" s="1347"/>
      <c r="BH25" s="1348"/>
    </row>
    <row r="26" spans="2:60" ht="20.25" customHeight="1" x14ac:dyDescent="0.4">
      <c r="B26" s="438"/>
      <c r="C26" s="1304"/>
      <c r="D26" s="1305"/>
      <c r="E26" s="1306"/>
      <c r="F26" s="439"/>
      <c r="G26" s="440">
        <f>C24</f>
        <v>0</v>
      </c>
      <c r="H26" s="1309"/>
      <c r="I26" s="1316"/>
      <c r="J26" s="1317"/>
      <c r="K26" s="1317"/>
      <c r="L26" s="1318"/>
      <c r="M26" s="1325"/>
      <c r="N26" s="1326"/>
      <c r="O26" s="1327"/>
      <c r="P26" s="441" t="s">
        <v>836</v>
      </c>
      <c r="Q26" s="211"/>
      <c r="R26" s="211"/>
      <c r="S26" s="442"/>
      <c r="T26" s="443"/>
      <c r="U26" s="444" t="str">
        <f>IF(U24="","",VLOOKUP(U24,'【標準様式１】シフト記号表（勤務時間帯）'!$D$6:$Z$47,23,FALSE))</f>
        <v/>
      </c>
      <c r="V26" s="445" t="str">
        <f>IF(V24="","",VLOOKUP(V24,'【標準様式１】シフト記号表（勤務時間帯）'!$D$6:$Z$47,23,FALSE))</f>
        <v/>
      </c>
      <c r="W26" s="445" t="str">
        <f>IF(W24="","",VLOOKUP(W24,'【標準様式１】シフト記号表（勤務時間帯）'!$D$6:$Z$47,23,FALSE))</f>
        <v/>
      </c>
      <c r="X26" s="445" t="str">
        <f>IF(X24="","",VLOOKUP(X24,'【標準様式１】シフト記号表（勤務時間帯）'!$D$6:$Z$47,23,FALSE))</f>
        <v/>
      </c>
      <c r="Y26" s="445" t="str">
        <f>IF(Y24="","",VLOOKUP(Y24,'【標準様式１】シフト記号表（勤務時間帯）'!$D$6:$Z$47,23,FALSE))</f>
        <v/>
      </c>
      <c r="Z26" s="445" t="str">
        <f>IF(Z24="","",VLOOKUP(Z24,'【標準様式１】シフト記号表（勤務時間帯）'!$D$6:$Z$47,23,FALSE))</f>
        <v/>
      </c>
      <c r="AA26" s="446" t="str">
        <f>IF(AA24="","",VLOOKUP(AA24,'【標準様式１】シフト記号表（勤務時間帯）'!$D$6:$Z$47,23,FALSE))</f>
        <v/>
      </c>
      <c r="AB26" s="444" t="str">
        <f>IF(AB24="","",VLOOKUP(AB24,'【標準様式１】シフト記号表（勤務時間帯）'!$D$6:$Z$47,23,FALSE))</f>
        <v/>
      </c>
      <c r="AC26" s="445" t="str">
        <f>IF(AC24="","",VLOOKUP(AC24,'【標準様式１】シフト記号表（勤務時間帯）'!$D$6:$Z$47,23,FALSE))</f>
        <v/>
      </c>
      <c r="AD26" s="445" t="str">
        <f>IF(AD24="","",VLOOKUP(AD24,'【標準様式１】シフト記号表（勤務時間帯）'!$D$6:$Z$47,23,FALSE))</f>
        <v/>
      </c>
      <c r="AE26" s="445" t="str">
        <f>IF(AE24="","",VLOOKUP(AE24,'【標準様式１】シフト記号表（勤務時間帯）'!$D$6:$Z$47,23,FALSE))</f>
        <v/>
      </c>
      <c r="AF26" s="445" t="str">
        <f>IF(AF24="","",VLOOKUP(AF24,'【標準様式１】シフト記号表（勤務時間帯）'!$D$6:$Z$47,23,FALSE))</f>
        <v/>
      </c>
      <c r="AG26" s="445" t="str">
        <f>IF(AG24="","",VLOOKUP(AG24,'【標準様式１】シフト記号表（勤務時間帯）'!$D$6:$Z$47,23,FALSE))</f>
        <v/>
      </c>
      <c r="AH26" s="446" t="str">
        <f>IF(AH24="","",VLOOKUP(AH24,'【標準様式１】シフト記号表（勤務時間帯）'!$D$6:$Z$47,23,FALSE))</f>
        <v/>
      </c>
      <c r="AI26" s="444" t="str">
        <f>IF(AI24="","",VLOOKUP(AI24,'【標準様式１】シフト記号表（勤務時間帯）'!$D$6:$Z$47,23,FALSE))</f>
        <v/>
      </c>
      <c r="AJ26" s="445" t="str">
        <f>IF(AJ24="","",VLOOKUP(AJ24,'【標準様式１】シフト記号表（勤務時間帯）'!$D$6:$Z$47,23,FALSE))</f>
        <v/>
      </c>
      <c r="AK26" s="445" t="str">
        <f>IF(AK24="","",VLOOKUP(AK24,'【標準様式１】シフト記号表（勤務時間帯）'!$D$6:$Z$47,23,FALSE))</f>
        <v/>
      </c>
      <c r="AL26" s="445" t="str">
        <f>IF(AL24="","",VLOOKUP(AL24,'【標準様式１】シフト記号表（勤務時間帯）'!$D$6:$Z$47,23,FALSE))</f>
        <v/>
      </c>
      <c r="AM26" s="445" t="str">
        <f>IF(AM24="","",VLOOKUP(AM24,'【標準様式１】シフト記号表（勤務時間帯）'!$D$6:$Z$47,23,FALSE))</f>
        <v/>
      </c>
      <c r="AN26" s="445" t="str">
        <f>IF(AN24="","",VLOOKUP(AN24,'【標準様式１】シフト記号表（勤務時間帯）'!$D$6:$Z$47,23,FALSE))</f>
        <v/>
      </c>
      <c r="AO26" s="446" t="str">
        <f>IF(AO24="","",VLOOKUP(AO24,'【標準様式１】シフト記号表（勤務時間帯）'!$D$6:$Z$47,23,FALSE))</f>
        <v/>
      </c>
      <c r="AP26" s="444" t="str">
        <f>IF(AP24="","",VLOOKUP(AP24,'【標準様式１】シフト記号表（勤務時間帯）'!$D$6:$Z$47,23,FALSE))</f>
        <v/>
      </c>
      <c r="AQ26" s="445" t="str">
        <f>IF(AQ24="","",VLOOKUP(AQ24,'【標準様式１】シフト記号表（勤務時間帯）'!$D$6:$Z$47,23,FALSE))</f>
        <v/>
      </c>
      <c r="AR26" s="445" t="str">
        <f>IF(AR24="","",VLOOKUP(AR24,'【標準様式１】シフト記号表（勤務時間帯）'!$D$6:$Z$47,23,FALSE))</f>
        <v/>
      </c>
      <c r="AS26" s="445" t="str">
        <f>IF(AS24="","",VLOOKUP(AS24,'【標準様式１】シフト記号表（勤務時間帯）'!$D$6:$Z$47,23,FALSE))</f>
        <v/>
      </c>
      <c r="AT26" s="445" t="str">
        <f>IF(AT24="","",VLOOKUP(AT24,'【標準様式１】シフト記号表（勤務時間帯）'!$D$6:$Z$47,23,FALSE))</f>
        <v/>
      </c>
      <c r="AU26" s="445" t="str">
        <f>IF(AU24="","",VLOOKUP(AU24,'【標準様式１】シフト記号表（勤務時間帯）'!$D$6:$Z$47,23,FALSE))</f>
        <v/>
      </c>
      <c r="AV26" s="446" t="str">
        <f>IF(AV24="","",VLOOKUP(AV24,'【標準様式１】シフト記号表（勤務時間帯）'!$D$6:$Z$47,23,FALSE))</f>
        <v/>
      </c>
      <c r="AW26" s="444" t="str">
        <f>IF(AW24="","",VLOOKUP(AW24,'【標準様式１】シフト記号表（勤務時間帯）'!$D$6:$Z$47,23,FALSE))</f>
        <v/>
      </c>
      <c r="AX26" s="445" t="str">
        <f>IF(AX24="","",VLOOKUP(AX24,'【標準様式１】シフト記号表（勤務時間帯）'!$D$6:$Z$47,23,FALSE))</f>
        <v/>
      </c>
      <c r="AY26" s="445" t="str">
        <f>IF(AY24="","",VLOOKUP(AY24,'【標準様式１】シフト記号表（勤務時間帯）'!$D$6:$Z$47,23,FALSE))</f>
        <v/>
      </c>
      <c r="AZ26" s="1355">
        <f>IF($BC$3="４週",SUM(U26:AV26),IF($BC$3="暦月",SUM(U26:AY26),""))</f>
        <v>0</v>
      </c>
      <c r="BA26" s="1356"/>
      <c r="BB26" s="1357">
        <f>IF($BC$3="４週",AZ26/4,IF($BC$3="暦月",(AZ26/($BC$8/7)),""))</f>
        <v>0</v>
      </c>
      <c r="BC26" s="1356"/>
      <c r="BD26" s="1349"/>
      <c r="BE26" s="1350"/>
      <c r="BF26" s="1350"/>
      <c r="BG26" s="1350"/>
      <c r="BH26" s="1351"/>
    </row>
    <row r="27" spans="2:60" ht="20.25" customHeight="1" x14ac:dyDescent="0.4">
      <c r="B27" s="447"/>
      <c r="C27" s="1298"/>
      <c r="D27" s="1299"/>
      <c r="E27" s="1300"/>
      <c r="F27" s="429"/>
      <c r="G27" s="430"/>
      <c r="H27" s="1362"/>
      <c r="I27" s="1310"/>
      <c r="J27" s="1311"/>
      <c r="K27" s="1311"/>
      <c r="L27" s="1312"/>
      <c r="M27" s="1319"/>
      <c r="N27" s="1320"/>
      <c r="O27" s="1321"/>
      <c r="P27" s="269" t="s">
        <v>833</v>
      </c>
      <c r="Q27" s="176"/>
      <c r="R27" s="176"/>
      <c r="S27" s="450"/>
      <c r="T27" s="451"/>
      <c r="U27" s="452"/>
      <c r="V27" s="453"/>
      <c r="W27" s="453"/>
      <c r="X27" s="453"/>
      <c r="Y27" s="453"/>
      <c r="Z27" s="453"/>
      <c r="AA27" s="454"/>
      <c r="AB27" s="452"/>
      <c r="AC27" s="453"/>
      <c r="AD27" s="453"/>
      <c r="AE27" s="453"/>
      <c r="AF27" s="453"/>
      <c r="AG27" s="453"/>
      <c r="AH27" s="454"/>
      <c r="AI27" s="452"/>
      <c r="AJ27" s="453"/>
      <c r="AK27" s="453"/>
      <c r="AL27" s="453"/>
      <c r="AM27" s="453"/>
      <c r="AN27" s="453"/>
      <c r="AO27" s="454"/>
      <c r="AP27" s="452"/>
      <c r="AQ27" s="453"/>
      <c r="AR27" s="453"/>
      <c r="AS27" s="453"/>
      <c r="AT27" s="453"/>
      <c r="AU27" s="453"/>
      <c r="AV27" s="454"/>
      <c r="AW27" s="452"/>
      <c r="AX27" s="453"/>
      <c r="AY27" s="453"/>
      <c r="AZ27" s="1328"/>
      <c r="BA27" s="1329"/>
      <c r="BB27" s="1342"/>
      <c r="BC27" s="1329"/>
      <c r="BD27" s="1343"/>
      <c r="BE27" s="1344"/>
      <c r="BF27" s="1344"/>
      <c r="BG27" s="1344"/>
      <c r="BH27" s="1345"/>
    </row>
    <row r="28" spans="2:60" ht="20.25" customHeight="1" x14ac:dyDescent="0.4">
      <c r="B28" s="428">
        <f>B25+1</f>
        <v>3</v>
      </c>
      <c r="C28" s="1301"/>
      <c r="D28" s="1302"/>
      <c r="E28" s="1303"/>
      <c r="F28" s="429">
        <f>C27</f>
        <v>0</v>
      </c>
      <c r="G28" s="430"/>
      <c r="H28" s="1308"/>
      <c r="I28" s="1313"/>
      <c r="J28" s="1314"/>
      <c r="K28" s="1314"/>
      <c r="L28" s="1315"/>
      <c r="M28" s="1322"/>
      <c r="N28" s="1323"/>
      <c r="O28" s="1324"/>
      <c r="P28" s="431" t="s">
        <v>835</v>
      </c>
      <c r="Q28" s="432"/>
      <c r="R28" s="432"/>
      <c r="S28" s="433"/>
      <c r="T28" s="434"/>
      <c r="U28" s="435" t="str">
        <f>IF(U27="","",VLOOKUP(U27,'【標準様式１】シフト記号表（勤務時間帯）'!$D$6:$X$47,21,FALSE))</f>
        <v/>
      </c>
      <c r="V28" s="436" t="str">
        <f>IF(V27="","",VLOOKUP(V27,'【標準様式１】シフト記号表（勤務時間帯）'!$D$6:$X$47,21,FALSE))</f>
        <v/>
      </c>
      <c r="W28" s="436" t="str">
        <f>IF(W27="","",VLOOKUP(W27,'【標準様式１】シフト記号表（勤務時間帯）'!$D$6:$X$47,21,FALSE))</f>
        <v/>
      </c>
      <c r="X28" s="436" t="str">
        <f>IF(X27="","",VLOOKUP(X27,'【標準様式１】シフト記号表（勤務時間帯）'!$D$6:$X$47,21,FALSE))</f>
        <v/>
      </c>
      <c r="Y28" s="436" t="str">
        <f>IF(Y27="","",VLOOKUP(Y27,'【標準様式１】シフト記号表（勤務時間帯）'!$D$6:$X$47,21,FALSE))</f>
        <v/>
      </c>
      <c r="Z28" s="436" t="str">
        <f>IF(Z27="","",VLOOKUP(Z27,'【標準様式１】シフト記号表（勤務時間帯）'!$D$6:$X$47,21,FALSE))</f>
        <v/>
      </c>
      <c r="AA28" s="437" t="str">
        <f>IF(AA27="","",VLOOKUP(AA27,'【標準様式１】シフト記号表（勤務時間帯）'!$D$6:$X$47,21,FALSE))</f>
        <v/>
      </c>
      <c r="AB28" s="435" t="str">
        <f>IF(AB27="","",VLOOKUP(AB27,'【標準様式１】シフト記号表（勤務時間帯）'!$D$6:$X$47,21,FALSE))</f>
        <v/>
      </c>
      <c r="AC28" s="436" t="str">
        <f>IF(AC27="","",VLOOKUP(AC27,'【標準様式１】シフト記号表（勤務時間帯）'!$D$6:$X$47,21,FALSE))</f>
        <v/>
      </c>
      <c r="AD28" s="436" t="str">
        <f>IF(AD27="","",VLOOKUP(AD27,'【標準様式１】シフト記号表（勤務時間帯）'!$D$6:$X$47,21,FALSE))</f>
        <v/>
      </c>
      <c r="AE28" s="436" t="str">
        <f>IF(AE27="","",VLOOKUP(AE27,'【標準様式１】シフト記号表（勤務時間帯）'!$D$6:$X$47,21,FALSE))</f>
        <v/>
      </c>
      <c r="AF28" s="436" t="str">
        <f>IF(AF27="","",VLOOKUP(AF27,'【標準様式１】シフト記号表（勤務時間帯）'!$D$6:$X$47,21,FALSE))</f>
        <v/>
      </c>
      <c r="AG28" s="436" t="str">
        <f>IF(AG27="","",VLOOKUP(AG27,'【標準様式１】シフト記号表（勤務時間帯）'!$D$6:$X$47,21,FALSE))</f>
        <v/>
      </c>
      <c r="AH28" s="437" t="str">
        <f>IF(AH27="","",VLOOKUP(AH27,'【標準様式１】シフト記号表（勤務時間帯）'!$D$6:$X$47,21,FALSE))</f>
        <v/>
      </c>
      <c r="AI28" s="435" t="str">
        <f>IF(AI27="","",VLOOKUP(AI27,'【標準様式１】シフト記号表（勤務時間帯）'!$D$6:$X$47,21,FALSE))</f>
        <v/>
      </c>
      <c r="AJ28" s="436" t="str">
        <f>IF(AJ27="","",VLOOKUP(AJ27,'【標準様式１】シフト記号表（勤務時間帯）'!$D$6:$X$47,21,FALSE))</f>
        <v/>
      </c>
      <c r="AK28" s="436" t="str">
        <f>IF(AK27="","",VLOOKUP(AK27,'【標準様式１】シフト記号表（勤務時間帯）'!$D$6:$X$47,21,FALSE))</f>
        <v/>
      </c>
      <c r="AL28" s="436" t="str">
        <f>IF(AL27="","",VLOOKUP(AL27,'【標準様式１】シフト記号表（勤務時間帯）'!$D$6:$X$47,21,FALSE))</f>
        <v/>
      </c>
      <c r="AM28" s="436" t="str">
        <f>IF(AM27="","",VLOOKUP(AM27,'【標準様式１】シフト記号表（勤務時間帯）'!$D$6:$X$47,21,FALSE))</f>
        <v/>
      </c>
      <c r="AN28" s="436" t="str">
        <f>IF(AN27="","",VLOOKUP(AN27,'【標準様式１】シフト記号表（勤務時間帯）'!$D$6:$X$47,21,FALSE))</f>
        <v/>
      </c>
      <c r="AO28" s="437" t="str">
        <f>IF(AO27="","",VLOOKUP(AO27,'【標準様式１】シフト記号表（勤務時間帯）'!$D$6:$X$47,21,FALSE))</f>
        <v/>
      </c>
      <c r="AP28" s="435" t="str">
        <f>IF(AP27="","",VLOOKUP(AP27,'【標準様式１】シフト記号表（勤務時間帯）'!$D$6:$X$47,21,FALSE))</f>
        <v/>
      </c>
      <c r="AQ28" s="436" t="str">
        <f>IF(AQ27="","",VLOOKUP(AQ27,'【標準様式１】シフト記号表（勤務時間帯）'!$D$6:$X$47,21,FALSE))</f>
        <v/>
      </c>
      <c r="AR28" s="436" t="str">
        <f>IF(AR27="","",VLOOKUP(AR27,'【標準様式１】シフト記号表（勤務時間帯）'!$D$6:$X$47,21,FALSE))</f>
        <v/>
      </c>
      <c r="AS28" s="436" t="str">
        <f>IF(AS27="","",VLOOKUP(AS27,'【標準様式１】シフト記号表（勤務時間帯）'!$D$6:$X$47,21,FALSE))</f>
        <v/>
      </c>
      <c r="AT28" s="436" t="str">
        <f>IF(AT27="","",VLOOKUP(AT27,'【標準様式１】シフト記号表（勤務時間帯）'!$D$6:$X$47,21,FALSE))</f>
        <v/>
      </c>
      <c r="AU28" s="436" t="str">
        <f>IF(AU27="","",VLOOKUP(AU27,'【標準様式１】シフト記号表（勤務時間帯）'!$D$6:$X$47,21,FALSE))</f>
        <v/>
      </c>
      <c r="AV28" s="437" t="str">
        <f>IF(AV27="","",VLOOKUP(AV27,'【標準様式１】シフト記号表（勤務時間帯）'!$D$6:$X$47,21,FALSE))</f>
        <v/>
      </c>
      <c r="AW28" s="435" t="str">
        <f>IF(AW27="","",VLOOKUP(AW27,'【標準様式１】シフト記号表（勤務時間帯）'!$D$6:$X$47,21,FALSE))</f>
        <v/>
      </c>
      <c r="AX28" s="436" t="str">
        <f>IF(AX27="","",VLOOKUP(AX27,'【標準様式１】シフト記号表（勤務時間帯）'!$D$6:$X$47,21,FALSE))</f>
        <v/>
      </c>
      <c r="AY28" s="436" t="str">
        <f>IF(AY27="","",VLOOKUP(AY27,'【標準様式１】シフト記号表（勤務時間帯）'!$D$6:$X$47,21,FALSE))</f>
        <v/>
      </c>
      <c r="AZ28" s="1352">
        <f>IF($BC$3="４週",SUM(U28:AV28),IF($BC$3="暦月",SUM(U28:AY28),""))</f>
        <v>0</v>
      </c>
      <c r="BA28" s="1353"/>
      <c r="BB28" s="1354">
        <f>IF($BC$3="４週",AZ28/4,IF($BC$3="暦月",(AZ28/($BC$8/7)),""))</f>
        <v>0</v>
      </c>
      <c r="BC28" s="1353"/>
      <c r="BD28" s="1346"/>
      <c r="BE28" s="1347"/>
      <c r="BF28" s="1347"/>
      <c r="BG28" s="1347"/>
      <c r="BH28" s="1348"/>
    </row>
    <row r="29" spans="2:60" ht="20.25" customHeight="1" x14ac:dyDescent="0.4">
      <c r="B29" s="438"/>
      <c r="C29" s="1304"/>
      <c r="D29" s="1305"/>
      <c r="E29" s="1306"/>
      <c r="F29" s="439"/>
      <c r="G29" s="440">
        <f>C27</f>
        <v>0</v>
      </c>
      <c r="H29" s="1309"/>
      <c r="I29" s="1316"/>
      <c r="J29" s="1317"/>
      <c r="K29" s="1317"/>
      <c r="L29" s="1318"/>
      <c r="M29" s="1325"/>
      <c r="N29" s="1326"/>
      <c r="O29" s="1327"/>
      <c r="P29" s="441" t="s">
        <v>836</v>
      </c>
      <c r="Q29" s="455"/>
      <c r="R29" s="455"/>
      <c r="S29" s="456"/>
      <c r="T29" s="457"/>
      <c r="U29" s="444" t="str">
        <f>IF(U27="","",VLOOKUP(U27,'【標準様式１】シフト記号表（勤務時間帯）'!$D$6:$Z$47,23,FALSE))</f>
        <v/>
      </c>
      <c r="V29" s="445" t="str">
        <f>IF(V27="","",VLOOKUP(V27,'【標準様式１】シフト記号表（勤務時間帯）'!$D$6:$Z$47,23,FALSE))</f>
        <v/>
      </c>
      <c r="W29" s="445" t="str">
        <f>IF(W27="","",VLOOKUP(W27,'【標準様式１】シフト記号表（勤務時間帯）'!$D$6:$Z$47,23,FALSE))</f>
        <v/>
      </c>
      <c r="X29" s="445" t="str">
        <f>IF(X27="","",VLOOKUP(X27,'【標準様式１】シフト記号表（勤務時間帯）'!$D$6:$Z$47,23,FALSE))</f>
        <v/>
      </c>
      <c r="Y29" s="445" t="str">
        <f>IF(Y27="","",VLOOKUP(Y27,'【標準様式１】シフト記号表（勤務時間帯）'!$D$6:$Z$47,23,FALSE))</f>
        <v/>
      </c>
      <c r="Z29" s="445" t="str">
        <f>IF(Z27="","",VLOOKUP(Z27,'【標準様式１】シフト記号表（勤務時間帯）'!$D$6:$Z$47,23,FALSE))</f>
        <v/>
      </c>
      <c r="AA29" s="446" t="str">
        <f>IF(AA27="","",VLOOKUP(AA27,'【標準様式１】シフト記号表（勤務時間帯）'!$D$6:$Z$47,23,FALSE))</f>
        <v/>
      </c>
      <c r="AB29" s="444" t="str">
        <f>IF(AB27="","",VLOOKUP(AB27,'【標準様式１】シフト記号表（勤務時間帯）'!$D$6:$Z$47,23,FALSE))</f>
        <v/>
      </c>
      <c r="AC29" s="445" t="str">
        <f>IF(AC27="","",VLOOKUP(AC27,'【標準様式１】シフト記号表（勤務時間帯）'!$D$6:$Z$47,23,FALSE))</f>
        <v/>
      </c>
      <c r="AD29" s="445" t="str">
        <f>IF(AD27="","",VLOOKUP(AD27,'【標準様式１】シフト記号表（勤務時間帯）'!$D$6:$Z$47,23,FALSE))</f>
        <v/>
      </c>
      <c r="AE29" s="445" t="str">
        <f>IF(AE27="","",VLOOKUP(AE27,'【標準様式１】シフト記号表（勤務時間帯）'!$D$6:$Z$47,23,FALSE))</f>
        <v/>
      </c>
      <c r="AF29" s="445" t="str">
        <f>IF(AF27="","",VLOOKUP(AF27,'【標準様式１】シフト記号表（勤務時間帯）'!$D$6:$Z$47,23,FALSE))</f>
        <v/>
      </c>
      <c r="AG29" s="445" t="str">
        <f>IF(AG27="","",VLOOKUP(AG27,'【標準様式１】シフト記号表（勤務時間帯）'!$D$6:$Z$47,23,FALSE))</f>
        <v/>
      </c>
      <c r="AH29" s="446" t="str">
        <f>IF(AH27="","",VLOOKUP(AH27,'【標準様式１】シフト記号表（勤務時間帯）'!$D$6:$Z$47,23,FALSE))</f>
        <v/>
      </c>
      <c r="AI29" s="444" t="str">
        <f>IF(AI27="","",VLOOKUP(AI27,'【標準様式１】シフト記号表（勤務時間帯）'!$D$6:$Z$47,23,FALSE))</f>
        <v/>
      </c>
      <c r="AJ29" s="445" t="str">
        <f>IF(AJ27="","",VLOOKUP(AJ27,'【標準様式１】シフト記号表（勤務時間帯）'!$D$6:$Z$47,23,FALSE))</f>
        <v/>
      </c>
      <c r="AK29" s="445" t="str">
        <f>IF(AK27="","",VLOOKUP(AK27,'【標準様式１】シフト記号表（勤務時間帯）'!$D$6:$Z$47,23,FALSE))</f>
        <v/>
      </c>
      <c r="AL29" s="445" t="str">
        <f>IF(AL27="","",VLOOKUP(AL27,'【標準様式１】シフト記号表（勤務時間帯）'!$D$6:$Z$47,23,FALSE))</f>
        <v/>
      </c>
      <c r="AM29" s="445" t="str">
        <f>IF(AM27="","",VLOOKUP(AM27,'【標準様式１】シフト記号表（勤務時間帯）'!$D$6:$Z$47,23,FALSE))</f>
        <v/>
      </c>
      <c r="AN29" s="445" t="str">
        <f>IF(AN27="","",VLOOKUP(AN27,'【標準様式１】シフト記号表（勤務時間帯）'!$D$6:$Z$47,23,FALSE))</f>
        <v/>
      </c>
      <c r="AO29" s="446" t="str">
        <f>IF(AO27="","",VLOOKUP(AO27,'【標準様式１】シフト記号表（勤務時間帯）'!$D$6:$Z$47,23,FALSE))</f>
        <v/>
      </c>
      <c r="AP29" s="444" t="str">
        <f>IF(AP27="","",VLOOKUP(AP27,'【標準様式１】シフト記号表（勤務時間帯）'!$D$6:$Z$47,23,FALSE))</f>
        <v/>
      </c>
      <c r="AQ29" s="445" t="str">
        <f>IF(AQ27="","",VLOOKUP(AQ27,'【標準様式１】シフト記号表（勤務時間帯）'!$D$6:$Z$47,23,FALSE))</f>
        <v/>
      </c>
      <c r="AR29" s="445" t="str">
        <f>IF(AR27="","",VLOOKUP(AR27,'【標準様式１】シフト記号表（勤務時間帯）'!$D$6:$Z$47,23,FALSE))</f>
        <v/>
      </c>
      <c r="AS29" s="445" t="str">
        <f>IF(AS27="","",VLOOKUP(AS27,'【標準様式１】シフト記号表（勤務時間帯）'!$D$6:$Z$47,23,FALSE))</f>
        <v/>
      </c>
      <c r="AT29" s="445" t="str">
        <f>IF(AT27="","",VLOOKUP(AT27,'【標準様式１】シフト記号表（勤務時間帯）'!$D$6:$Z$47,23,FALSE))</f>
        <v/>
      </c>
      <c r="AU29" s="445" t="str">
        <f>IF(AU27="","",VLOOKUP(AU27,'【標準様式１】シフト記号表（勤務時間帯）'!$D$6:$Z$47,23,FALSE))</f>
        <v/>
      </c>
      <c r="AV29" s="446" t="str">
        <f>IF(AV27="","",VLOOKUP(AV27,'【標準様式１】シフト記号表（勤務時間帯）'!$D$6:$Z$47,23,FALSE))</f>
        <v/>
      </c>
      <c r="AW29" s="444" t="str">
        <f>IF(AW27="","",VLOOKUP(AW27,'【標準様式１】シフト記号表（勤務時間帯）'!$D$6:$Z$47,23,FALSE))</f>
        <v/>
      </c>
      <c r="AX29" s="445" t="str">
        <f>IF(AX27="","",VLOOKUP(AX27,'【標準様式１】シフト記号表（勤務時間帯）'!$D$6:$Z$47,23,FALSE))</f>
        <v/>
      </c>
      <c r="AY29" s="445" t="str">
        <f>IF(AY27="","",VLOOKUP(AY27,'【標準様式１】シフト記号表（勤務時間帯）'!$D$6:$Z$47,23,FALSE))</f>
        <v/>
      </c>
      <c r="AZ29" s="1355">
        <f>IF($BC$3="４週",SUM(U29:AV29),IF($BC$3="暦月",SUM(U29:AY29),""))</f>
        <v>0</v>
      </c>
      <c r="BA29" s="1356"/>
      <c r="BB29" s="1357">
        <f>IF($BC$3="４週",AZ29/4,IF($BC$3="暦月",(AZ29/($BC$8/7)),""))</f>
        <v>0</v>
      </c>
      <c r="BC29" s="1356"/>
      <c r="BD29" s="1349"/>
      <c r="BE29" s="1350"/>
      <c r="BF29" s="1350"/>
      <c r="BG29" s="1350"/>
      <c r="BH29" s="1351"/>
    </row>
    <row r="30" spans="2:60" ht="20.25" customHeight="1" x14ac:dyDescent="0.4">
      <c r="B30" s="447"/>
      <c r="C30" s="1298"/>
      <c r="D30" s="1299"/>
      <c r="E30" s="1300"/>
      <c r="F30" s="429"/>
      <c r="G30" s="430"/>
      <c r="H30" s="1362"/>
      <c r="I30" s="1310"/>
      <c r="J30" s="1311"/>
      <c r="K30" s="1311"/>
      <c r="L30" s="1312"/>
      <c r="M30" s="1319"/>
      <c r="N30" s="1320"/>
      <c r="O30" s="1321"/>
      <c r="P30" s="269" t="s">
        <v>833</v>
      </c>
      <c r="Q30" s="176"/>
      <c r="R30" s="176"/>
      <c r="S30" s="450"/>
      <c r="T30" s="451"/>
      <c r="U30" s="452"/>
      <c r="V30" s="453"/>
      <c r="W30" s="453"/>
      <c r="X30" s="453"/>
      <c r="Y30" s="453"/>
      <c r="Z30" s="453"/>
      <c r="AA30" s="454"/>
      <c r="AB30" s="452"/>
      <c r="AC30" s="453"/>
      <c r="AD30" s="453"/>
      <c r="AE30" s="453"/>
      <c r="AF30" s="453"/>
      <c r="AG30" s="453"/>
      <c r="AH30" s="454"/>
      <c r="AI30" s="452"/>
      <c r="AJ30" s="453"/>
      <c r="AK30" s="453"/>
      <c r="AL30" s="453"/>
      <c r="AM30" s="453"/>
      <c r="AN30" s="453"/>
      <c r="AO30" s="454"/>
      <c r="AP30" s="452"/>
      <c r="AQ30" s="453"/>
      <c r="AR30" s="453"/>
      <c r="AS30" s="453"/>
      <c r="AT30" s="453"/>
      <c r="AU30" s="453"/>
      <c r="AV30" s="454"/>
      <c r="AW30" s="452"/>
      <c r="AX30" s="453"/>
      <c r="AY30" s="453"/>
      <c r="AZ30" s="1328"/>
      <c r="BA30" s="1329"/>
      <c r="BB30" s="1342"/>
      <c r="BC30" s="1329"/>
      <c r="BD30" s="1343"/>
      <c r="BE30" s="1344"/>
      <c r="BF30" s="1344"/>
      <c r="BG30" s="1344"/>
      <c r="BH30" s="1345"/>
    </row>
    <row r="31" spans="2:60" ht="20.25" customHeight="1" x14ac:dyDescent="0.4">
      <c r="B31" s="428">
        <f>B28+1</f>
        <v>4</v>
      </c>
      <c r="C31" s="1301"/>
      <c r="D31" s="1302"/>
      <c r="E31" s="1303"/>
      <c r="F31" s="429">
        <f>C30</f>
        <v>0</v>
      </c>
      <c r="G31" s="430"/>
      <c r="H31" s="1308"/>
      <c r="I31" s="1313"/>
      <c r="J31" s="1314"/>
      <c r="K31" s="1314"/>
      <c r="L31" s="1315"/>
      <c r="M31" s="1322"/>
      <c r="N31" s="1323"/>
      <c r="O31" s="1324"/>
      <c r="P31" s="431" t="s">
        <v>835</v>
      </c>
      <c r="Q31" s="432"/>
      <c r="R31" s="432"/>
      <c r="S31" s="433"/>
      <c r="T31" s="434"/>
      <c r="U31" s="435" t="str">
        <f>IF(U30="","",VLOOKUP(U30,'【標準様式１】シフト記号表（勤務時間帯）'!$D$6:$X$47,21,FALSE))</f>
        <v/>
      </c>
      <c r="V31" s="436" t="str">
        <f>IF(V30="","",VLOOKUP(V30,'【標準様式１】シフト記号表（勤務時間帯）'!$D$6:$X$47,21,FALSE))</f>
        <v/>
      </c>
      <c r="W31" s="436" t="str">
        <f>IF(W30="","",VLOOKUP(W30,'【標準様式１】シフト記号表（勤務時間帯）'!$D$6:$X$47,21,FALSE))</f>
        <v/>
      </c>
      <c r="X31" s="436" t="str">
        <f>IF(X30="","",VLOOKUP(X30,'【標準様式１】シフト記号表（勤務時間帯）'!$D$6:$X$47,21,FALSE))</f>
        <v/>
      </c>
      <c r="Y31" s="436" t="str">
        <f>IF(Y30="","",VLOOKUP(Y30,'【標準様式１】シフト記号表（勤務時間帯）'!$D$6:$X$47,21,FALSE))</f>
        <v/>
      </c>
      <c r="Z31" s="436" t="str">
        <f>IF(Z30="","",VLOOKUP(Z30,'【標準様式１】シフト記号表（勤務時間帯）'!$D$6:$X$47,21,FALSE))</f>
        <v/>
      </c>
      <c r="AA31" s="437" t="str">
        <f>IF(AA30="","",VLOOKUP(AA30,'【標準様式１】シフト記号表（勤務時間帯）'!$D$6:$X$47,21,FALSE))</f>
        <v/>
      </c>
      <c r="AB31" s="435" t="str">
        <f>IF(AB30="","",VLOOKUP(AB30,'【標準様式１】シフト記号表（勤務時間帯）'!$D$6:$X$47,21,FALSE))</f>
        <v/>
      </c>
      <c r="AC31" s="436" t="str">
        <f>IF(AC30="","",VLOOKUP(AC30,'【標準様式１】シフト記号表（勤務時間帯）'!$D$6:$X$47,21,FALSE))</f>
        <v/>
      </c>
      <c r="AD31" s="436" t="str">
        <f>IF(AD30="","",VLOOKUP(AD30,'【標準様式１】シフト記号表（勤務時間帯）'!$D$6:$X$47,21,FALSE))</f>
        <v/>
      </c>
      <c r="AE31" s="436" t="str">
        <f>IF(AE30="","",VLOOKUP(AE30,'【標準様式１】シフト記号表（勤務時間帯）'!$D$6:$X$47,21,FALSE))</f>
        <v/>
      </c>
      <c r="AF31" s="436" t="str">
        <f>IF(AF30="","",VLOOKUP(AF30,'【標準様式１】シフト記号表（勤務時間帯）'!$D$6:$X$47,21,FALSE))</f>
        <v/>
      </c>
      <c r="AG31" s="436" t="str">
        <f>IF(AG30="","",VLOOKUP(AG30,'【標準様式１】シフト記号表（勤務時間帯）'!$D$6:$X$47,21,FALSE))</f>
        <v/>
      </c>
      <c r="AH31" s="437" t="str">
        <f>IF(AH30="","",VLOOKUP(AH30,'【標準様式１】シフト記号表（勤務時間帯）'!$D$6:$X$47,21,FALSE))</f>
        <v/>
      </c>
      <c r="AI31" s="435" t="str">
        <f>IF(AI30="","",VLOOKUP(AI30,'【標準様式１】シフト記号表（勤務時間帯）'!$D$6:$X$47,21,FALSE))</f>
        <v/>
      </c>
      <c r="AJ31" s="436" t="str">
        <f>IF(AJ30="","",VLOOKUP(AJ30,'【標準様式１】シフト記号表（勤務時間帯）'!$D$6:$X$47,21,FALSE))</f>
        <v/>
      </c>
      <c r="AK31" s="436" t="str">
        <f>IF(AK30="","",VLOOKUP(AK30,'【標準様式１】シフト記号表（勤務時間帯）'!$D$6:$X$47,21,FALSE))</f>
        <v/>
      </c>
      <c r="AL31" s="436" t="str">
        <f>IF(AL30="","",VLOOKUP(AL30,'【標準様式１】シフト記号表（勤務時間帯）'!$D$6:$X$47,21,FALSE))</f>
        <v/>
      </c>
      <c r="AM31" s="436" t="str">
        <f>IF(AM30="","",VLOOKUP(AM30,'【標準様式１】シフト記号表（勤務時間帯）'!$D$6:$X$47,21,FALSE))</f>
        <v/>
      </c>
      <c r="AN31" s="436" t="str">
        <f>IF(AN30="","",VLOOKUP(AN30,'【標準様式１】シフト記号表（勤務時間帯）'!$D$6:$X$47,21,FALSE))</f>
        <v/>
      </c>
      <c r="AO31" s="437" t="str">
        <f>IF(AO30="","",VLOOKUP(AO30,'【標準様式１】シフト記号表（勤務時間帯）'!$D$6:$X$47,21,FALSE))</f>
        <v/>
      </c>
      <c r="AP31" s="435" t="str">
        <f>IF(AP30="","",VLOOKUP(AP30,'【標準様式１】シフト記号表（勤務時間帯）'!$D$6:$X$47,21,FALSE))</f>
        <v/>
      </c>
      <c r="AQ31" s="436" t="str">
        <f>IF(AQ30="","",VLOOKUP(AQ30,'【標準様式１】シフト記号表（勤務時間帯）'!$D$6:$X$47,21,FALSE))</f>
        <v/>
      </c>
      <c r="AR31" s="436" t="str">
        <f>IF(AR30="","",VLOOKUP(AR30,'【標準様式１】シフト記号表（勤務時間帯）'!$D$6:$X$47,21,FALSE))</f>
        <v/>
      </c>
      <c r="AS31" s="436" t="str">
        <f>IF(AS30="","",VLOOKUP(AS30,'【標準様式１】シフト記号表（勤務時間帯）'!$D$6:$X$47,21,FALSE))</f>
        <v/>
      </c>
      <c r="AT31" s="436" t="str">
        <f>IF(AT30="","",VLOOKUP(AT30,'【標準様式１】シフト記号表（勤務時間帯）'!$D$6:$X$47,21,FALSE))</f>
        <v/>
      </c>
      <c r="AU31" s="436" t="str">
        <f>IF(AU30="","",VLOOKUP(AU30,'【標準様式１】シフト記号表（勤務時間帯）'!$D$6:$X$47,21,FALSE))</f>
        <v/>
      </c>
      <c r="AV31" s="437" t="str">
        <f>IF(AV30="","",VLOOKUP(AV30,'【標準様式１】シフト記号表（勤務時間帯）'!$D$6:$X$47,21,FALSE))</f>
        <v/>
      </c>
      <c r="AW31" s="435" t="str">
        <f>IF(AW30="","",VLOOKUP(AW30,'【標準様式１】シフト記号表（勤務時間帯）'!$D$6:$X$47,21,FALSE))</f>
        <v/>
      </c>
      <c r="AX31" s="436" t="str">
        <f>IF(AX30="","",VLOOKUP(AX30,'【標準様式１】シフト記号表（勤務時間帯）'!$D$6:$X$47,21,FALSE))</f>
        <v/>
      </c>
      <c r="AY31" s="436" t="str">
        <f>IF(AY30="","",VLOOKUP(AY30,'【標準様式１】シフト記号表（勤務時間帯）'!$D$6:$X$47,21,FALSE))</f>
        <v/>
      </c>
      <c r="AZ31" s="1352">
        <f>IF($BC$3="４週",SUM(U31:AV31),IF($BC$3="暦月",SUM(U31:AY31),""))</f>
        <v>0</v>
      </c>
      <c r="BA31" s="1353"/>
      <c r="BB31" s="1354">
        <f>IF($BC$3="４週",AZ31/4,IF($BC$3="暦月",(AZ31/($BC$8/7)),""))</f>
        <v>0</v>
      </c>
      <c r="BC31" s="1353"/>
      <c r="BD31" s="1346"/>
      <c r="BE31" s="1347"/>
      <c r="BF31" s="1347"/>
      <c r="BG31" s="1347"/>
      <c r="BH31" s="1348"/>
    </row>
    <row r="32" spans="2:60" ht="20.25" customHeight="1" x14ac:dyDescent="0.4">
      <c r="B32" s="438"/>
      <c r="C32" s="1304"/>
      <c r="D32" s="1305"/>
      <c r="E32" s="1306"/>
      <c r="F32" s="439"/>
      <c r="G32" s="440">
        <f>C30</f>
        <v>0</v>
      </c>
      <c r="H32" s="1309"/>
      <c r="I32" s="1316"/>
      <c r="J32" s="1317"/>
      <c r="K32" s="1317"/>
      <c r="L32" s="1318"/>
      <c r="M32" s="1325"/>
      <c r="N32" s="1326"/>
      <c r="O32" s="1327"/>
      <c r="P32" s="441" t="s">
        <v>836</v>
      </c>
      <c r="Q32" s="458"/>
      <c r="R32" s="458"/>
      <c r="S32" s="442"/>
      <c r="T32" s="443"/>
      <c r="U32" s="444" t="str">
        <f>IF(U30="","",VLOOKUP(U30,'【標準様式１】シフト記号表（勤務時間帯）'!$D$6:$Z$47,23,FALSE))</f>
        <v/>
      </c>
      <c r="V32" s="445" t="str">
        <f>IF(V30="","",VLOOKUP(V30,'【標準様式１】シフト記号表（勤務時間帯）'!$D$6:$Z$47,23,FALSE))</f>
        <v/>
      </c>
      <c r="W32" s="445" t="str">
        <f>IF(W30="","",VLOOKUP(W30,'【標準様式１】シフト記号表（勤務時間帯）'!$D$6:$Z$47,23,FALSE))</f>
        <v/>
      </c>
      <c r="X32" s="445" t="str">
        <f>IF(X30="","",VLOOKUP(X30,'【標準様式１】シフト記号表（勤務時間帯）'!$D$6:$Z$47,23,FALSE))</f>
        <v/>
      </c>
      <c r="Y32" s="445" t="str">
        <f>IF(Y30="","",VLOOKUP(Y30,'【標準様式１】シフト記号表（勤務時間帯）'!$D$6:$Z$47,23,FALSE))</f>
        <v/>
      </c>
      <c r="Z32" s="445" t="str">
        <f>IF(Z30="","",VLOOKUP(Z30,'【標準様式１】シフト記号表（勤務時間帯）'!$D$6:$Z$47,23,FALSE))</f>
        <v/>
      </c>
      <c r="AA32" s="446" t="str">
        <f>IF(AA30="","",VLOOKUP(AA30,'【標準様式１】シフト記号表（勤務時間帯）'!$D$6:$Z$47,23,FALSE))</f>
        <v/>
      </c>
      <c r="AB32" s="444" t="str">
        <f>IF(AB30="","",VLOOKUP(AB30,'【標準様式１】シフト記号表（勤務時間帯）'!$D$6:$Z$47,23,FALSE))</f>
        <v/>
      </c>
      <c r="AC32" s="445" t="str">
        <f>IF(AC30="","",VLOOKUP(AC30,'【標準様式１】シフト記号表（勤務時間帯）'!$D$6:$Z$47,23,FALSE))</f>
        <v/>
      </c>
      <c r="AD32" s="445" t="str">
        <f>IF(AD30="","",VLOOKUP(AD30,'【標準様式１】シフト記号表（勤務時間帯）'!$D$6:$Z$47,23,FALSE))</f>
        <v/>
      </c>
      <c r="AE32" s="445" t="str">
        <f>IF(AE30="","",VLOOKUP(AE30,'【標準様式１】シフト記号表（勤務時間帯）'!$D$6:$Z$47,23,FALSE))</f>
        <v/>
      </c>
      <c r="AF32" s="445" t="str">
        <f>IF(AF30="","",VLOOKUP(AF30,'【標準様式１】シフト記号表（勤務時間帯）'!$D$6:$Z$47,23,FALSE))</f>
        <v/>
      </c>
      <c r="AG32" s="445" t="str">
        <f>IF(AG30="","",VLOOKUP(AG30,'【標準様式１】シフト記号表（勤務時間帯）'!$D$6:$Z$47,23,FALSE))</f>
        <v/>
      </c>
      <c r="AH32" s="446" t="str">
        <f>IF(AH30="","",VLOOKUP(AH30,'【標準様式１】シフト記号表（勤務時間帯）'!$D$6:$Z$47,23,FALSE))</f>
        <v/>
      </c>
      <c r="AI32" s="444" t="str">
        <f>IF(AI30="","",VLOOKUP(AI30,'【標準様式１】シフト記号表（勤務時間帯）'!$D$6:$Z$47,23,FALSE))</f>
        <v/>
      </c>
      <c r="AJ32" s="445" t="str">
        <f>IF(AJ30="","",VLOOKUP(AJ30,'【標準様式１】シフト記号表（勤務時間帯）'!$D$6:$Z$47,23,FALSE))</f>
        <v/>
      </c>
      <c r="AK32" s="445" t="str">
        <f>IF(AK30="","",VLOOKUP(AK30,'【標準様式１】シフト記号表（勤務時間帯）'!$D$6:$Z$47,23,FALSE))</f>
        <v/>
      </c>
      <c r="AL32" s="445" t="str">
        <f>IF(AL30="","",VLOOKUP(AL30,'【標準様式１】シフト記号表（勤務時間帯）'!$D$6:$Z$47,23,FALSE))</f>
        <v/>
      </c>
      <c r="AM32" s="445" t="str">
        <f>IF(AM30="","",VLOOKUP(AM30,'【標準様式１】シフト記号表（勤務時間帯）'!$D$6:$Z$47,23,FALSE))</f>
        <v/>
      </c>
      <c r="AN32" s="445" t="str">
        <f>IF(AN30="","",VLOOKUP(AN30,'【標準様式１】シフト記号表（勤務時間帯）'!$D$6:$Z$47,23,FALSE))</f>
        <v/>
      </c>
      <c r="AO32" s="446" t="str">
        <f>IF(AO30="","",VLOOKUP(AO30,'【標準様式１】シフト記号表（勤務時間帯）'!$D$6:$Z$47,23,FALSE))</f>
        <v/>
      </c>
      <c r="AP32" s="444" t="str">
        <f>IF(AP30="","",VLOOKUP(AP30,'【標準様式１】シフト記号表（勤務時間帯）'!$D$6:$Z$47,23,FALSE))</f>
        <v/>
      </c>
      <c r="AQ32" s="445" t="str">
        <f>IF(AQ30="","",VLOOKUP(AQ30,'【標準様式１】シフト記号表（勤務時間帯）'!$D$6:$Z$47,23,FALSE))</f>
        <v/>
      </c>
      <c r="AR32" s="445" t="str">
        <f>IF(AR30="","",VLOOKUP(AR30,'【標準様式１】シフト記号表（勤務時間帯）'!$D$6:$Z$47,23,FALSE))</f>
        <v/>
      </c>
      <c r="AS32" s="445" t="str">
        <f>IF(AS30="","",VLOOKUP(AS30,'【標準様式１】シフト記号表（勤務時間帯）'!$D$6:$Z$47,23,FALSE))</f>
        <v/>
      </c>
      <c r="AT32" s="445" t="str">
        <f>IF(AT30="","",VLOOKUP(AT30,'【標準様式１】シフト記号表（勤務時間帯）'!$D$6:$Z$47,23,FALSE))</f>
        <v/>
      </c>
      <c r="AU32" s="445" t="str">
        <f>IF(AU30="","",VLOOKUP(AU30,'【標準様式１】シフト記号表（勤務時間帯）'!$D$6:$Z$47,23,FALSE))</f>
        <v/>
      </c>
      <c r="AV32" s="446" t="str">
        <f>IF(AV30="","",VLOOKUP(AV30,'【標準様式１】シフト記号表（勤務時間帯）'!$D$6:$Z$47,23,FALSE))</f>
        <v/>
      </c>
      <c r="AW32" s="444" t="str">
        <f>IF(AW30="","",VLOOKUP(AW30,'【標準様式１】シフト記号表（勤務時間帯）'!$D$6:$Z$47,23,FALSE))</f>
        <v/>
      </c>
      <c r="AX32" s="445" t="str">
        <f>IF(AX30="","",VLOOKUP(AX30,'【標準様式１】シフト記号表（勤務時間帯）'!$D$6:$Z$47,23,FALSE))</f>
        <v/>
      </c>
      <c r="AY32" s="445" t="str">
        <f>IF(AY30="","",VLOOKUP(AY30,'【標準様式１】シフト記号表（勤務時間帯）'!$D$6:$Z$47,23,FALSE))</f>
        <v/>
      </c>
      <c r="AZ32" s="1355">
        <f>IF($BC$3="４週",SUM(U32:AV32),IF($BC$3="暦月",SUM(U32:AY32),""))</f>
        <v>0</v>
      </c>
      <c r="BA32" s="1356"/>
      <c r="BB32" s="1357">
        <f>IF($BC$3="４週",AZ32/4,IF($BC$3="暦月",(AZ32/($BC$8/7)),""))</f>
        <v>0</v>
      </c>
      <c r="BC32" s="1356"/>
      <c r="BD32" s="1349"/>
      <c r="BE32" s="1350"/>
      <c r="BF32" s="1350"/>
      <c r="BG32" s="1350"/>
      <c r="BH32" s="1351"/>
    </row>
    <row r="33" spans="2:60" ht="20.25" customHeight="1" x14ac:dyDescent="0.4">
      <c r="B33" s="447"/>
      <c r="C33" s="1298"/>
      <c r="D33" s="1299"/>
      <c r="E33" s="1300"/>
      <c r="F33" s="429"/>
      <c r="G33" s="430"/>
      <c r="H33" s="1362"/>
      <c r="I33" s="1310"/>
      <c r="J33" s="1311"/>
      <c r="K33" s="1311"/>
      <c r="L33" s="1312"/>
      <c r="M33" s="1319"/>
      <c r="N33" s="1320"/>
      <c r="O33" s="1321"/>
      <c r="P33" s="269" t="s">
        <v>833</v>
      </c>
      <c r="Q33" s="176"/>
      <c r="R33" s="176"/>
      <c r="S33" s="450"/>
      <c r="T33" s="451"/>
      <c r="U33" s="452"/>
      <c r="V33" s="453"/>
      <c r="W33" s="453"/>
      <c r="X33" s="453"/>
      <c r="Y33" s="453"/>
      <c r="Z33" s="453"/>
      <c r="AA33" s="454"/>
      <c r="AB33" s="452"/>
      <c r="AC33" s="453"/>
      <c r="AD33" s="453"/>
      <c r="AE33" s="453"/>
      <c r="AF33" s="453"/>
      <c r="AG33" s="453"/>
      <c r="AH33" s="454"/>
      <c r="AI33" s="452"/>
      <c r="AJ33" s="453"/>
      <c r="AK33" s="453"/>
      <c r="AL33" s="453"/>
      <c r="AM33" s="453"/>
      <c r="AN33" s="453"/>
      <c r="AO33" s="454"/>
      <c r="AP33" s="452"/>
      <c r="AQ33" s="453"/>
      <c r="AR33" s="453"/>
      <c r="AS33" s="453"/>
      <c r="AT33" s="453"/>
      <c r="AU33" s="453"/>
      <c r="AV33" s="454"/>
      <c r="AW33" s="452"/>
      <c r="AX33" s="453"/>
      <c r="AY33" s="453"/>
      <c r="AZ33" s="1328"/>
      <c r="BA33" s="1329"/>
      <c r="BB33" s="1342"/>
      <c r="BC33" s="1329"/>
      <c r="BD33" s="1343"/>
      <c r="BE33" s="1344"/>
      <c r="BF33" s="1344"/>
      <c r="BG33" s="1344"/>
      <c r="BH33" s="1345"/>
    </row>
    <row r="34" spans="2:60" ht="20.25" customHeight="1" x14ac:dyDescent="0.4">
      <c r="B34" s="428">
        <f>B31+1</f>
        <v>5</v>
      </c>
      <c r="C34" s="1301"/>
      <c r="D34" s="1302"/>
      <c r="E34" s="1303"/>
      <c r="F34" s="429">
        <f>C33</f>
        <v>0</v>
      </c>
      <c r="G34" s="430"/>
      <c r="H34" s="1308"/>
      <c r="I34" s="1313"/>
      <c r="J34" s="1314"/>
      <c r="K34" s="1314"/>
      <c r="L34" s="1315"/>
      <c r="M34" s="1322"/>
      <c r="N34" s="1323"/>
      <c r="O34" s="1324"/>
      <c r="P34" s="431" t="s">
        <v>835</v>
      </c>
      <c r="Q34" s="432"/>
      <c r="R34" s="432"/>
      <c r="S34" s="433"/>
      <c r="T34" s="434"/>
      <c r="U34" s="435" t="str">
        <f>IF(U33="","",VLOOKUP(U33,'【標準様式１】シフト記号表（勤務時間帯）'!$D$6:$X$47,21,FALSE))</f>
        <v/>
      </c>
      <c r="V34" s="436" t="str">
        <f>IF(V33="","",VLOOKUP(V33,'【標準様式１】シフト記号表（勤務時間帯）'!$D$6:$X$47,21,FALSE))</f>
        <v/>
      </c>
      <c r="W34" s="436" t="str">
        <f>IF(W33="","",VLOOKUP(W33,'【標準様式１】シフト記号表（勤務時間帯）'!$D$6:$X$47,21,FALSE))</f>
        <v/>
      </c>
      <c r="X34" s="436" t="str">
        <f>IF(X33="","",VLOOKUP(X33,'【標準様式１】シフト記号表（勤務時間帯）'!$D$6:$X$47,21,FALSE))</f>
        <v/>
      </c>
      <c r="Y34" s="436" t="str">
        <f>IF(Y33="","",VLOOKUP(Y33,'【標準様式１】シフト記号表（勤務時間帯）'!$D$6:$X$47,21,FALSE))</f>
        <v/>
      </c>
      <c r="Z34" s="436" t="str">
        <f>IF(Z33="","",VLOOKUP(Z33,'【標準様式１】シフト記号表（勤務時間帯）'!$D$6:$X$47,21,FALSE))</f>
        <v/>
      </c>
      <c r="AA34" s="437" t="str">
        <f>IF(AA33="","",VLOOKUP(AA33,'【標準様式１】シフト記号表（勤務時間帯）'!$D$6:$X$47,21,FALSE))</f>
        <v/>
      </c>
      <c r="AB34" s="435" t="str">
        <f>IF(AB33="","",VLOOKUP(AB33,'【標準様式１】シフト記号表（勤務時間帯）'!$D$6:$X$47,21,FALSE))</f>
        <v/>
      </c>
      <c r="AC34" s="436" t="str">
        <f>IF(AC33="","",VLOOKUP(AC33,'【標準様式１】シフト記号表（勤務時間帯）'!$D$6:$X$47,21,FALSE))</f>
        <v/>
      </c>
      <c r="AD34" s="436" t="str">
        <f>IF(AD33="","",VLOOKUP(AD33,'【標準様式１】シフト記号表（勤務時間帯）'!$D$6:$X$47,21,FALSE))</f>
        <v/>
      </c>
      <c r="AE34" s="436" t="str">
        <f>IF(AE33="","",VLOOKUP(AE33,'【標準様式１】シフト記号表（勤務時間帯）'!$D$6:$X$47,21,FALSE))</f>
        <v/>
      </c>
      <c r="AF34" s="436" t="str">
        <f>IF(AF33="","",VLOOKUP(AF33,'【標準様式１】シフト記号表（勤務時間帯）'!$D$6:$X$47,21,FALSE))</f>
        <v/>
      </c>
      <c r="AG34" s="436" t="str">
        <f>IF(AG33="","",VLOOKUP(AG33,'【標準様式１】シフト記号表（勤務時間帯）'!$D$6:$X$47,21,FALSE))</f>
        <v/>
      </c>
      <c r="AH34" s="437" t="str">
        <f>IF(AH33="","",VLOOKUP(AH33,'【標準様式１】シフト記号表（勤務時間帯）'!$D$6:$X$47,21,FALSE))</f>
        <v/>
      </c>
      <c r="AI34" s="435" t="str">
        <f>IF(AI33="","",VLOOKUP(AI33,'【標準様式１】シフト記号表（勤務時間帯）'!$D$6:$X$47,21,FALSE))</f>
        <v/>
      </c>
      <c r="AJ34" s="436" t="str">
        <f>IF(AJ33="","",VLOOKUP(AJ33,'【標準様式１】シフト記号表（勤務時間帯）'!$D$6:$X$47,21,FALSE))</f>
        <v/>
      </c>
      <c r="AK34" s="436" t="str">
        <f>IF(AK33="","",VLOOKUP(AK33,'【標準様式１】シフト記号表（勤務時間帯）'!$D$6:$X$47,21,FALSE))</f>
        <v/>
      </c>
      <c r="AL34" s="436" t="str">
        <f>IF(AL33="","",VLOOKUP(AL33,'【標準様式１】シフト記号表（勤務時間帯）'!$D$6:$X$47,21,FALSE))</f>
        <v/>
      </c>
      <c r="AM34" s="436" t="str">
        <f>IF(AM33="","",VLOOKUP(AM33,'【標準様式１】シフト記号表（勤務時間帯）'!$D$6:$X$47,21,FALSE))</f>
        <v/>
      </c>
      <c r="AN34" s="436" t="str">
        <f>IF(AN33="","",VLOOKUP(AN33,'【標準様式１】シフト記号表（勤務時間帯）'!$D$6:$X$47,21,FALSE))</f>
        <v/>
      </c>
      <c r="AO34" s="437" t="str">
        <f>IF(AO33="","",VLOOKUP(AO33,'【標準様式１】シフト記号表（勤務時間帯）'!$D$6:$X$47,21,FALSE))</f>
        <v/>
      </c>
      <c r="AP34" s="435" t="str">
        <f>IF(AP33="","",VLOOKUP(AP33,'【標準様式１】シフト記号表（勤務時間帯）'!$D$6:$X$47,21,FALSE))</f>
        <v/>
      </c>
      <c r="AQ34" s="436" t="str">
        <f>IF(AQ33="","",VLOOKUP(AQ33,'【標準様式１】シフト記号表（勤務時間帯）'!$D$6:$X$47,21,FALSE))</f>
        <v/>
      </c>
      <c r="AR34" s="436" t="str">
        <f>IF(AR33="","",VLOOKUP(AR33,'【標準様式１】シフト記号表（勤務時間帯）'!$D$6:$X$47,21,FALSE))</f>
        <v/>
      </c>
      <c r="AS34" s="436" t="str">
        <f>IF(AS33="","",VLOOKUP(AS33,'【標準様式１】シフト記号表（勤務時間帯）'!$D$6:$X$47,21,FALSE))</f>
        <v/>
      </c>
      <c r="AT34" s="436" t="str">
        <f>IF(AT33="","",VLOOKUP(AT33,'【標準様式１】シフト記号表（勤務時間帯）'!$D$6:$X$47,21,FALSE))</f>
        <v/>
      </c>
      <c r="AU34" s="436" t="str">
        <f>IF(AU33="","",VLOOKUP(AU33,'【標準様式１】シフト記号表（勤務時間帯）'!$D$6:$X$47,21,FALSE))</f>
        <v/>
      </c>
      <c r="AV34" s="437" t="str">
        <f>IF(AV33="","",VLOOKUP(AV33,'【標準様式１】シフト記号表（勤務時間帯）'!$D$6:$X$47,21,FALSE))</f>
        <v/>
      </c>
      <c r="AW34" s="435" t="str">
        <f>IF(AW33="","",VLOOKUP(AW33,'【標準様式１】シフト記号表（勤務時間帯）'!$D$6:$X$47,21,FALSE))</f>
        <v/>
      </c>
      <c r="AX34" s="436" t="str">
        <f>IF(AX33="","",VLOOKUP(AX33,'【標準様式１】シフト記号表（勤務時間帯）'!$D$6:$X$47,21,FALSE))</f>
        <v/>
      </c>
      <c r="AY34" s="436" t="str">
        <f>IF(AY33="","",VLOOKUP(AY33,'【標準様式１】シフト記号表（勤務時間帯）'!$D$6:$X$47,21,FALSE))</f>
        <v/>
      </c>
      <c r="AZ34" s="1352">
        <f>IF($BC$3="４週",SUM(U34:AV34),IF($BC$3="暦月",SUM(U34:AY34),""))</f>
        <v>0</v>
      </c>
      <c r="BA34" s="1353"/>
      <c r="BB34" s="1354">
        <f>IF($BC$3="４週",AZ34/4,IF($BC$3="暦月",(AZ34/($BC$8/7)),""))</f>
        <v>0</v>
      </c>
      <c r="BC34" s="1353"/>
      <c r="BD34" s="1346"/>
      <c r="BE34" s="1347"/>
      <c r="BF34" s="1347"/>
      <c r="BG34" s="1347"/>
      <c r="BH34" s="1348"/>
    </row>
    <row r="35" spans="2:60" ht="20.25" customHeight="1" x14ac:dyDescent="0.4">
      <c r="B35" s="438"/>
      <c r="C35" s="1304"/>
      <c r="D35" s="1305"/>
      <c r="E35" s="1306"/>
      <c r="F35" s="439"/>
      <c r="G35" s="440">
        <f>C33</f>
        <v>0</v>
      </c>
      <c r="H35" s="1309"/>
      <c r="I35" s="1316"/>
      <c r="J35" s="1317"/>
      <c r="K35" s="1317"/>
      <c r="L35" s="1318"/>
      <c r="M35" s="1325"/>
      <c r="N35" s="1326"/>
      <c r="O35" s="1327"/>
      <c r="P35" s="441" t="s">
        <v>836</v>
      </c>
      <c r="Q35" s="211"/>
      <c r="R35" s="211"/>
      <c r="S35" s="459"/>
      <c r="T35" s="460"/>
      <c r="U35" s="444" t="str">
        <f>IF(U33="","",VLOOKUP(U33,'【標準様式１】シフト記号表（勤務時間帯）'!$D$6:$Z$47,23,FALSE))</f>
        <v/>
      </c>
      <c r="V35" s="445" t="str">
        <f>IF(V33="","",VLOOKUP(V33,'【標準様式１】シフト記号表（勤務時間帯）'!$D$6:$Z$47,23,FALSE))</f>
        <v/>
      </c>
      <c r="W35" s="445" t="str">
        <f>IF(W33="","",VLOOKUP(W33,'【標準様式１】シフト記号表（勤務時間帯）'!$D$6:$Z$47,23,FALSE))</f>
        <v/>
      </c>
      <c r="X35" s="445" t="str">
        <f>IF(X33="","",VLOOKUP(X33,'【標準様式１】シフト記号表（勤務時間帯）'!$D$6:$Z$47,23,FALSE))</f>
        <v/>
      </c>
      <c r="Y35" s="445" t="str">
        <f>IF(Y33="","",VLOOKUP(Y33,'【標準様式１】シフト記号表（勤務時間帯）'!$D$6:$Z$47,23,FALSE))</f>
        <v/>
      </c>
      <c r="Z35" s="445" t="str">
        <f>IF(Z33="","",VLOOKUP(Z33,'【標準様式１】シフト記号表（勤務時間帯）'!$D$6:$Z$47,23,FALSE))</f>
        <v/>
      </c>
      <c r="AA35" s="446" t="str">
        <f>IF(AA33="","",VLOOKUP(AA33,'【標準様式１】シフト記号表（勤務時間帯）'!$D$6:$Z$47,23,FALSE))</f>
        <v/>
      </c>
      <c r="AB35" s="444" t="str">
        <f>IF(AB33="","",VLOOKUP(AB33,'【標準様式１】シフト記号表（勤務時間帯）'!$D$6:$Z$47,23,FALSE))</f>
        <v/>
      </c>
      <c r="AC35" s="445" t="str">
        <f>IF(AC33="","",VLOOKUP(AC33,'【標準様式１】シフト記号表（勤務時間帯）'!$D$6:$Z$47,23,FALSE))</f>
        <v/>
      </c>
      <c r="AD35" s="445" t="str">
        <f>IF(AD33="","",VLOOKUP(AD33,'【標準様式１】シフト記号表（勤務時間帯）'!$D$6:$Z$47,23,FALSE))</f>
        <v/>
      </c>
      <c r="AE35" s="445" t="str">
        <f>IF(AE33="","",VLOOKUP(AE33,'【標準様式１】シフト記号表（勤務時間帯）'!$D$6:$Z$47,23,FALSE))</f>
        <v/>
      </c>
      <c r="AF35" s="445" t="str">
        <f>IF(AF33="","",VLOOKUP(AF33,'【標準様式１】シフト記号表（勤務時間帯）'!$D$6:$Z$47,23,FALSE))</f>
        <v/>
      </c>
      <c r="AG35" s="445" t="str">
        <f>IF(AG33="","",VLOOKUP(AG33,'【標準様式１】シフト記号表（勤務時間帯）'!$D$6:$Z$47,23,FALSE))</f>
        <v/>
      </c>
      <c r="AH35" s="446" t="str">
        <f>IF(AH33="","",VLOOKUP(AH33,'【標準様式１】シフト記号表（勤務時間帯）'!$D$6:$Z$47,23,FALSE))</f>
        <v/>
      </c>
      <c r="AI35" s="444" t="str">
        <f>IF(AI33="","",VLOOKUP(AI33,'【標準様式１】シフト記号表（勤務時間帯）'!$D$6:$Z$47,23,FALSE))</f>
        <v/>
      </c>
      <c r="AJ35" s="445" t="str">
        <f>IF(AJ33="","",VLOOKUP(AJ33,'【標準様式１】シフト記号表（勤務時間帯）'!$D$6:$Z$47,23,FALSE))</f>
        <v/>
      </c>
      <c r="AK35" s="445" t="str">
        <f>IF(AK33="","",VLOOKUP(AK33,'【標準様式１】シフト記号表（勤務時間帯）'!$D$6:$Z$47,23,FALSE))</f>
        <v/>
      </c>
      <c r="AL35" s="445" t="str">
        <f>IF(AL33="","",VLOOKUP(AL33,'【標準様式１】シフト記号表（勤務時間帯）'!$D$6:$Z$47,23,FALSE))</f>
        <v/>
      </c>
      <c r="AM35" s="445" t="str">
        <f>IF(AM33="","",VLOOKUP(AM33,'【標準様式１】シフト記号表（勤務時間帯）'!$D$6:$Z$47,23,FALSE))</f>
        <v/>
      </c>
      <c r="AN35" s="445" t="str">
        <f>IF(AN33="","",VLOOKUP(AN33,'【標準様式１】シフト記号表（勤務時間帯）'!$D$6:$Z$47,23,FALSE))</f>
        <v/>
      </c>
      <c r="AO35" s="446" t="str">
        <f>IF(AO33="","",VLOOKUP(AO33,'【標準様式１】シフト記号表（勤務時間帯）'!$D$6:$Z$47,23,FALSE))</f>
        <v/>
      </c>
      <c r="AP35" s="444" t="str">
        <f>IF(AP33="","",VLOOKUP(AP33,'【標準様式１】シフト記号表（勤務時間帯）'!$D$6:$Z$47,23,FALSE))</f>
        <v/>
      </c>
      <c r="AQ35" s="445" t="str">
        <f>IF(AQ33="","",VLOOKUP(AQ33,'【標準様式１】シフト記号表（勤務時間帯）'!$D$6:$Z$47,23,FALSE))</f>
        <v/>
      </c>
      <c r="AR35" s="445" t="str">
        <f>IF(AR33="","",VLOOKUP(AR33,'【標準様式１】シフト記号表（勤務時間帯）'!$D$6:$Z$47,23,FALSE))</f>
        <v/>
      </c>
      <c r="AS35" s="445" t="str">
        <f>IF(AS33="","",VLOOKUP(AS33,'【標準様式１】シフト記号表（勤務時間帯）'!$D$6:$Z$47,23,FALSE))</f>
        <v/>
      </c>
      <c r="AT35" s="445" t="str">
        <f>IF(AT33="","",VLOOKUP(AT33,'【標準様式１】シフト記号表（勤務時間帯）'!$D$6:$Z$47,23,FALSE))</f>
        <v/>
      </c>
      <c r="AU35" s="445" t="str">
        <f>IF(AU33="","",VLOOKUP(AU33,'【標準様式１】シフト記号表（勤務時間帯）'!$D$6:$Z$47,23,FALSE))</f>
        <v/>
      </c>
      <c r="AV35" s="446" t="str">
        <f>IF(AV33="","",VLOOKUP(AV33,'【標準様式１】シフト記号表（勤務時間帯）'!$D$6:$Z$47,23,FALSE))</f>
        <v/>
      </c>
      <c r="AW35" s="444" t="str">
        <f>IF(AW33="","",VLOOKUP(AW33,'【標準様式１】シフト記号表（勤務時間帯）'!$D$6:$Z$47,23,FALSE))</f>
        <v/>
      </c>
      <c r="AX35" s="445" t="str">
        <f>IF(AX33="","",VLOOKUP(AX33,'【標準様式１】シフト記号表（勤務時間帯）'!$D$6:$Z$47,23,FALSE))</f>
        <v/>
      </c>
      <c r="AY35" s="445" t="str">
        <f>IF(AY33="","",VLOOKUP(AY33,'【標準様式１】シフト記号表（勤務時間帯）'!$D$6:$Z$47,23,FALSE))</f>
        <v/>
      </c>
      <c r="AZ35" s="1355">
        <f>IF($BC$3="４週",SUM(U35:AV35),IF($BC$3="暦月",SUM(U35:AY35),""))</f>
        <v>0</v>
      </c>
      <c r="BA35" s="1356"/>
      <c r="BB35" s="1357">
        <f>IF($BC$3="４週",AZ35/4,IF($BC$3="暦月",(AZ35/($BC$8/7)),""))</f>
        <v>0</v>
      </c>
      <c r="BC35" s="1356"/>
      <c r="BD35" s="1349"/>
      <c r="BE35" s="1350"/>
      <c r="BF35" s="1350"/>
      <c r="BG35" s="1350"/>
      <c r="BH35" s="1351"/>
    </row>
    <row r="36" spans="2:60" ht="20.25" customHeight="1" x14ac:dyDescent="0.4">
      <c r="B36" s="447"/>
      <c r="C36" s="1298"/>
      <c r="D36" s="1299"/>
      <c r="E36" s="1300"/>
      <c r="F36" s="429"/>
      <c r="G36" s="430"/>
      <c r="H36" s="1362"/>
      <c r="I36" s="1310"/>
      <c r="J36" s="1311"/>
      <c r="K36" s="1311"/>
      <c r="L36" s="1312"/>
      <c r="M36" s="1319"/>
      <c r="N36" s="1320"/>
      <c r="O36" s="1321"/>
      <c r="P36" s="269" t="s">
        <v>833</v>
      </c>
      <c r="Q36" s="455"/>
      <c r="R36" s="455"/>
      <c r="S36" s="456"/>
      <c r="T36" s="461"/>
      <c r="U36" s="452"/>
      <c r="V36" s="453"/>
      <c r="W36" s="453"/>
      <c r="X36" s="453"/>
      <c r="Y36" s="453"/>
      <c r="Z36" s="453"/>
      <c r="AA36" s="454"/>
      <c r="AB36" s="452"/>
      <c r="AC36" s="453"/>
      <c r="AD36" s="453"/>
      <c r="AE36" s="453"/>
      <c r="AF36" s="453"/>
      <c r="AG36" s="453"/>
      <c r="AH36" s="454"/>
      <c r="AI36" s="452"/>
      <c r="AJ36" s="453"/>
      <c r="AK36" s="453"/>
      <c r="AL36" s="453"/>
      <c r="AM36" s="453"/>
      <c r="AN36" s="453"/>
      <c r="AO36" s="454"/>
      <c r="AP36" s="452"/>
      <c r="AQ36" s="453"/>
      <c r="AR36" s="453"/>
      <c r="AS36" s="453"/>
      <c r="AT36" s="453"/>
      <c r="AU36" s="453"/>
      <c r="AV36" s="454"/>
      <c r="AW36" s="452"/>
      <c r="AX36" s="453"/>
      <c r="AY36" s="453"/>
      <c r="AZ36" s="1328"/>
      <c r="BA36" s="1329"/>
      <c r="BB36" s="1342"/>
      <c r="BC36" s="1329"/>
      <c r="BD36" s="1343"/>
      <c r="BE36" s="1344"/>
      <c r="BF36" s="1344"/>
      <c r="BG36" s="1344"/>
      <c r="BH36" s="1345"/>
    </row>
    <row r="37" spans="2:60" ht="20.25" customHeight="1" x14ac:dyDescent="0.4">
      <c r="B37" s="428">
        <f>B34+1</f>
        <v>6</v>
      </c>
      <c r="C37" s="1301"/>
      <c r="D37" s="1302"/>
      <c r="E37" s="1303"/>
      <c r="F37" s="429">
        <f>C36</f>
        <v>0</v>
      </c>
      <c r="G37" s="430"/>
      <c r="H37" s="1308"/>
      <c r="I37" s="1313"/>
      <c r="J37" s="1314"/>
      <c r="K37" s="1314"/>
      <c r="L37" s="1315"/>
      <c r="M37" s="1322"/>
      <c r="N37" s="1323"/>
      <c r="O37" s="1324"/>
      <c r="P37" s="431" t="s">
        <v>835</v>
      </c>
      <c r="Q37" s="432"/>
      <c r="R37" s="432"/>
      <c r="S37" s="433"/>
      <c r="T37" s="434"/>
      <c r="U37" s="435" t="str">
        <f>IF(U36="","",VLOOKUP(U36,'【標準様式１】シフト記号表（勤務時間帯）'!$D$6:$X$47,21,FALSE))</f>
        <v/>
      </c>
      <c r="V37" s="436" t="str">
        <f>IF(V36="","",VLOOKUP(V36,'【標準様式１】シフト記号表（勤務時間帯）'!$D$6:$X$47,21,FALSE))</f>
        <v/>
      </c>
      <c r="W37" s="436" t="str">
        <f>IF(W36="","",VLOOKUP(W36,'【標準様式１】シフト記号表（勤務時間帯）'!$D$6:$X$47,21,FALSE))</f>
        <v/>
      </c>
      <c r="X37" s="436" t="str">
        <f>IF(X36="","",VLOOKUP(X36,'【標準様式１】シフト記号表（勤務時間帯）'!$D$6:$X$47,21,FALSE))</f>
        <v/>
      </c>
      <c r="Y37" s="436" t="str">
        <f>IF(Y36="","",VLOOKUP(Y36,'【標準様式１】シフト記号表（勤務時間帯）'!$D$6:$X$47,21,FALSE))</f>
        <v/>
      </c>
      <c r="Z37" s="436" t="str">
        <f>IF(Z36="","",VLOOKUP(Z36,'【標準様式１】シフト記号表（勤務時間帯）'!$D$6:$X$47,21,FALSE))</f>
        <v/>
      </c>
      <c r="AA37" s="437" t="str">
        <f>IF(AA36="","",VLOOKUP(AA36,'【標準様式１】シフト記号表（勤務時間帯）'!$D$6:$X$47,21,FALSE))</f>
        <v/>
      </c>
      <c r="AB37" s="435" t="str">
        <f>IF(AB36="","",VLOOKUP(AB36,'【標準様式１】シフト記号表（勤務時間帯）'!$D$6:$X$47,21,FALSE))</f>
        <v/>
      </c>
      <c r="AC37" s="436" t="str">
        <f>IF(AC36="","",VLOOKUP(AC36,'【標準様式１】シフト記号表（勤務時間帯）'!$D$6:$X$47,21,FALSE))</f>
        <v/>
      </c>
      <c r="AD37" s="436" t="str">
        <f>IF(AD36="","",VLOOKUP(AD36,'【標準様式１】シフト記号表（勤務時間帯）'!$D$6:$X$47,21,FALSE))</f>
        <v/>
      </c>
      <c r="AE37" s="436" t="str">
        <f>IF(AE36="","",VLOOKUP(AE36,'【標準様式１】シフト記号表（勤務時間帯）'!$D$6:$X$47,21,FALSE))</f>
        <v/>
      </c>
      <c r="AF37" s="436" t="str">
        <f>IF(AF36="","",VLOOKUP(AF36,'【標準様式１】シフト記号表（勤務時間帯）'!$D$6:$X$47,21,FALSE))</f>
        <v/>
      </c>
      <c r="AG37" s="436" t="str">
        <f>IF(AG36="","",VLOOKUP(AG36,'【標準様式１】シフト記号表（勤務時間帯）'!$D$6:$X$47,21,FALSE))</f>
        <v/>
      </c>
      <c r="AH37" s="437" t="str">
        <f>IF(AH36="","",VLOOKUP(AH36,'【標準様式１】シフト記号表（勤務時間帯）'!$D$6:$X$47,21,FALSE))</f>
        <v/>
      </c>
      <c r="AI37" s="435" t="str">
        <f>IF(AI36="","",VLOOKUP(AI36,'【標準様式１】シフト記号表（勤務時間帯）'!$D$6:$X$47,21,FALSE))</f>
        <v/>
      </c>
      <c r="AJ37" s="436" t="str">
        <f>IF(AJ36="","",VLOOKUP(AJ36,'【標準様式１】シフト記号表（勤務時間帯）'!$D$6:$X$47,21,FALSE))</f>
        <v/>
      </c>
      <c r="AK37" s="436" t="str">
        <f>IF(AK36="","",VLOOKUP(AK36,'【標準様式１】シフト記号表（勤務時間帯）'!$D$6:$X$47,21,FALSE))</f>
        <v/>
      </c>
      <c r="AL37" s="436" t="str">
        <f>IF(AL36="","",VLOOKUP(AL36,'【標準様式１】シフト記号表（勤務時間帯）'!$D$6:$X$47,21,FALSE))</f>
        <v/>
      </c>
      <c r="AM37" s="436" t="str">
        <f>IF(AM36="","",VLOOKUP(AM36,'【標準様式１】シフト記号表（勤務時間帯）'!$D$6:$X$47,21,FALSE))</f>
        <v/>
      </c>
      <c r="AN37" s="436" t="str">
        <f>IF(AN36="","",VLOOKUP(AN36,'【標準様式１】シフト記号表（勤務時間帯）'!$D$6:$X$47,21,FALSE))</f>
        <v/>
      </c>
      <c r="AO37" s="437" t="str">
        <f>IF(AO36="","",VLOOKUP(AO36,'【標準様式１】シフト記号表（勤務時間帯）'!$D$6:$X$47,21,FALSE))</f>
        <v/>
      </c>
      <c r="AP37" s="435" t="str">
        <f>IF(AP36="","",VLOOKUP(AP36,'【標準様式１】シフト記号表（勤務時間帯）'!$D$6:$X$47,21,FALSE))</f>
        <v/>
      </c>
      <c r="AQ37" s="436" t="str">
        <f>IF(AQ36="","",VLOOKUP(AQ36,'【標準様式１】シフト記号表（勤務時間帯）'!$D$6:$X$47,21,FALSE))</f>
        <v/>
      </c>
      <c r="AR37" s="436" t="str">
        <f>IF(AR36="","",VLOOKUP(AR36,'【標準様式１】シフト記号表（勤務時間帯）'!$D$6:$X$47,21,FALSE))</f>
        <v/>
      </c>
      <c r="AS37" s="436" t="str">
        <f>IF(AS36="","",VLOOKUP(AS36,'【標準様式１】シフト記号表（勤務時間帯）'!$D$6:$X$47,21,FALSE))</f>
        <v/>
      </c>
      <c r="AT37" s="436" t="str">
        <f>IF(AT36="","",VLOOKUP(AT36,'【標準様式１】シフト記号表（勤務時間帯）'!$D$6:$X$47,21,FALSE))</f>
        <v/>
      </c>
      <c r="AU37" s="436" t="str">
        <f>IF(AU36="","",VLOOKUP(AU36,'【標準様式１】シフト記号表（勤務時間帯）'!$D$6:$X$47,21,FALSE))</f>
        <v/>
      </c>
      <c r="AV37" s="437" t="str">
        <f>IF(AV36="","",VLOOKUP(AV36,'【標準様式１】シフト記号表（勤務時間帯）'!$D$6:$X$47,21,FALSE))</f>
        <v/>
      </c>
      <c r="AW37" s="435" t="str">
        <f>IF(AW36="","",VLOOKUP(AW36,'【標準様式１】シフト記号表（勤務時間帯）'!$D$6:$X$47,21,FALSE))</f>
        <v/>
      </c>
      <c r="AX37" s="436" t="str">
        <f>IF(AX36="","",VLOOKUP(AX36,'【標準様式１】シフト記号表（勤務時間帯）'!$D$6:$X$47,21,FALSE))</f>
        <v/>
      </c>
      <c r="AY37" s="436" t="str">
        <f>IF(AY36="","",VLOOKUP(AY36,'【標準様式１】シフト記号表（勤務時間帯）'!$D$6:$X$47,21,FALSE))</f>
        <v/>
      </c>
      <c r="AZ37" s="1352">
        <f>IF($BC$3="４週",SUM(U37:AV37),IF($BC$3="暦月",SUM(U37:AY37),""))</f>
        <v>0</v>
      </c>
      <c r="BA37" s="1353"/>
      <c r="BB37" s="1354">
        <f>IF($BC$3="４週",AZ37/4,IF($BC$3="暦月",(AZ37/($BC$8/7)),""))</f>
        <v>0</v>
      </c>
      <c r="BC37" s="1353"/>
      <c r="BD37" s="1346"/>
      <c r="BE37" s="1347"/>
      <c r="BF37" s="1347"/>
      <c r="BG37" s="1347"/>
      <c r="BH37" s="1348"/>
    </row>
    <row r="38" spans="2:60" ht="20.25" customHeight="1" x14ac:dyDescent="0.4">
      <c r="B38" s="438"/>
      <c r="C38" s="1304"/>
      <c r="D38" s="1305"/>
      <c r="E38" s="1306"/>
      <c r="F38" s="439"/>
      <c r="G38" s="440">
        <f>C36</f>
        <v>0</v>
      </c>
      <c r="H38" s="1309"/>
      <c r="I38" s="1316"/>
      <c r="J38" s="1317"/>
      <c r="K38" s="1317"/>
      <c r="L38" s="1318"/>
      <c r="M38" s="1325"/>
      <c r="N38" s="1326"/>
      <c r="O38" s="1327"/>
      <c r="P38" s="441" t="s">
        <v>836</v>
      </c>
      <c r="Q38" s="458"/>
      <c r="R38" s="458"/>
      <c r="S38" s="442"/>
      <c r="T38" s="443"/>
      <c r="U38" s="444" t="str">
        <f>IF(U36="","",VLOOKUP(U36,'【標準様式１】シフト記号表（勤務時間帯）'!$D$6:$Z$47,23,FALSE))</f>
        <v/>
      </c>
      <c r="V38" s="445" t="str">
        <f>IF(V36="","",VLOOKUP(V36,'【標準様式１】シフト記号表（勤務時間帯）'!$D$6:$Z$47,23,FALSE))</f>
        <v/>
      </c>
      <c r="W38" s="445" t="str">
        <f>IF(W36="","",VLOOKUP(W36,'【標準様式１】シフト記号表（勤務時間帯）'!$D$6:$Z$47,23,FALSE))</f>
        <v/>
      </c>
      <c r="X38" s="445" t="str">
        <f>IF(X36="","",VLOOKUP(X36,'【標準様式１】シフト記号表（勤務時間帯）'!$D$6:$Z$47,23,FALSE))</f>
        <v/>
      </c>
      <c r="Y38" s="445" t="str">
        <f>IF(Y36="","",VLOOKUP(Y36,'【標準様式１】シフト記号表（勤務時間帯）'!$D$6:$Z$47,23,FALSE))</f>
        <v/>
      </c>
      <c r="Z38" s="445" t="str">
        <f>IF(Z36="","",VLOOKUP(Z36,'【標準様式１】シフト記号表（勤務時間帯）'!$D$6:$Z$47,23,FALSE))</f>
        <v/>
      </c>
      <c r="AA38" s="446" t="str">
        <f>IF(AA36="","",VLOOKUP(AA36,'【標準様式１】シフト記号表（勤務時間帯）'!$D$6:$Z$47,23,FALSE))</f>
        <v/>
      </c>
      <c r="AB38" s="444" t="str">
        <f>IF(AB36="","",VLOOKUP(AB36,'【標準様式１】シフト記号表（勤務時間帯）'!$D$6:$Z$47,23,FALSE))</f>
        <v/>
      </c>
      <c r="AC38" s="445" t="str">
        <f>IF(AC36="","",VLOOKUP(AC36,'【標準様式１】シフト記号表（勤務時間帯）'!$D$6:$Z$47,23,FALSE))</f>
        <v/>
      </c>
      <c r="AD38" s="445" t="str">
        <f>IF(AD36="","",VLOOKUP(AD36,'【標準様式１】シフト記号表（勤務時間帯）'!$D$6:$Z$47,23,FALSE))</f>
        <v/>
      </c>
      <c r="AE38" s="445" t="str">
        <f>IF(AE36="","",VLOOKUP(AE36,'【標準様式１】シフト記号表（勤務時間帯）'!$D$6:$Z$47,23,FALSE))</f>
        <v/>
      </c>
      <c r="AF38" s="445" t="str">
        <f>IF(AF36="","",VLOOKUP(AF36,'【標準様式１】シフト記号表（勤務時間帯）'!$D$6:$Z$47,23,FALSE))</f>
        <v/>
      </c>
      <c r="AG38" s="445" t="str">
        <f>IF(AG36="","",VLOOKUP(AG36,'【標準様式１】シフト記号表（勤務時間帯）'!$D$6:$Z$47,23,FALSE))</f>
        <v/>
      </c>
      <c r="AH38" s="446" t="str">
        <f>IF(AH36="","",VLOOKUP(AH36,'【標準様式１】シフト記号表（勤務時間帯）'!$D$6:$Z$47,23,FALSE))</f>
        <v/>
      </c>
      <c r="AI38" s="444" t="str">
        <f>IF(AI36="","",VLOOKUP(AI36,'【標準様式１】シフト記号表（勤務時間帯）'!$D$6:$Z$47,23,FALSE))</f>
        <v/>
      </c>
      <c r="AJ38" s="445" t="str">
        <f>IF(AJ36="","",VLOOKUP(AJ36,'【標準様式１】シフト記号表（勤務時間帯）'!$D$6:$Z$47,23,FALSE))</f>
        <v/>
      </c>
      <c r="AK38" s="445" t="str">
        <f>IF(AK36="","",VLOOKUP(AK36,'【標準様式１】シフト記号表（勤務時間帯）'!$D$6:$Z$47,23,FALSE))</f>
        <v/>
      </c>
      <c r="AL38" s="445" t="str">
        <f>IF(AL36="","",VLOOKUP(AL36,'【標準様式１】シフト記号表（勤務時間帯）'!$D$6:$Z$47,23,FALSE))</f>
        <v/>
      </c>
      <c r="AM38" s="445" t="str">
        <f>IF(AM36="","",VLOOKUP(AM36,'【標準様式１】シフト記号表（勤務時間帯）'!$D$6:$Z$47,23,FALSE))</f>
        <v/>
      </c>
      <c r="AN38" s="445" t="str">
        <f>IF(AN36="","",VLOOKUP(AN36,'【標準様式１】シフト記号表（勤務時間帯）'!$D$6:$Z$47,23,FALSE))</f>
        <v/>
      </c>
      <c r="AO38" s="446" t="str">
        <f>IF(AO36="","",VLOOKUP(AO36,'【標準様式１】シフト記号表（勤務時間帯）'!$D$6:$Z$47,23,FALSE))</f>
        <v/>
      </c>
      <c r="AP38" s="444" t="str">
        <f>IF(AP36="","",VLOOKUP(AP36,'【標準様式１】シフト記号表（勤務時間帯）'!$D$6:$Z$47,23,FALSE))</f>
        <v/>
      </c>
      <c r="AQ38" s="445" t="str">
        <f>IF(AQ36="","",VLOOKUP(AQ36,'【標準様式１】シフト記号表（勤務時間帯）'!$D$6:$Z$47,23,FALSE))</f>
        <v/>
      </c>
      <c r="AR38" s="445" t="str">
        <f>IF(AR36="","",VLOOKUP(AR36,'【標準様式１】シフト記号表（勤務時間帯）'!$D$6:$Z$47,23,FALSE))</f>
        <v/>
      </c>
      <c r="AS38" s="445" t="str">
        <f>IF(AS36="","",VLOOKUP(AS36,'【標準様式１】シフト記号表（勤務時間帯）'!$D$6:$Z$47,23,FALSE))</f>
        <v/>
      </c>
      <c r="AT38" s="445" t="str">
        <f>IF(AT36="","",VLOOKUP(AT36,'【標準様式１】シフト記号表（勤務時間帯）'!$D$6:$Z$47,23,FALSE))</f>
        <v/>
      </c>
      <c r="AU38" s="445" t="str">
        <f>IF(AU36="","",VLOOKUP(AU36,'【標準様式１】シフト記号表（勤務時間帯）'!$D$6:$Z$47,23,FALSE))</f>
        <v/>
      </c>
      <c r="AV38" s="446" t="str">
        <f>IF(AV36="","",VLOOKUP(AV36,'【標準様式１】シフト記号表（勤務時間帯）'!$D$6:$Z$47,23,FALSE))</f>
        <v/>
      </c>
      <c r="AW38" s="444" t="str">
        <f>IF(AW36="","",VLOOKUP(AW36,'【標準様式１】シフト記号表（勤務時間帯）'!$D$6:$Z$47,23,FALSE))</f>
        <v/>
      </c>
      <c r="AX38" s="445" t="str">
        <f>IF(AX36="","",VLOOKUP(AX36,'【標準様式１】シフト記号表（勤務時間帯）'!$D$6:$Z$47,23,FALSE))</f>
        <v/>
      </c>
      <c r="AY38" s="445" t="str">
        <f>IF(AY36="","",VLOOKUP(AY36,'【標準様式１】シフト記号表（勤務時間帯）'!$D$6:$Z$47,23,FALSE))</f>
        <v/>
      </c>
      <c r="AZ38" s="1355">
        <f>IF($BC$3="４週",SUM(U38:AV38),IF($BC$3="暦月",SUM(U38:AY38),""))</f>
        <v>0</v>
      </c>
      <c r="BA38" s="1356"/>
      <c r="BB38" s="1357">
        <f>IF($BC$3="４週",AZ38/4,IF($BC$3="暦月",(AZ38/($BC$8/7)),""))</f>
        <v>0</v>
      </c>
      <c r="BC38" s="1356"/>
      <c r="BD38" s="1349"/>
      <c r="BE38" s="1350"/>
      <c r="BF38" s="1350"/>
      <c r="BG38" s="1350"/>
      <c r="BH38" s="1351"/>
    </row>
    <row r="39" spans="2:60" ht="20.25" customHeight="1" x14ac:dyDescent="0.4">
      <c r="B39" s="447"/>
      <c r="C39" s="1298"/>
      <c r="D39" s="1299"/>
      <c r="E39" s="1300"/>
      <c r="F39" s="429"/>
      <c r="G39" s="430"/>
      <c r="H39" s="1362"/>
      <c r="I39" s="1310"/>
      <c r="J39" s="1311"/>
      <c r="K39" s="1311"/>
      <c r="L39" s="1312"/>
      <c r="M39" s="1319"/>
      <c r="N39" s="1320"/>
      <c r="O39" s="1321"/>
      <c r="P39" s="269" t="s">
        <v>833</v>
      </c>
      <c r="Q39" s="176"/>
      <c r="R39" s="176"/>
      <c r="S39" s="450"/>
      <c r="T39" s="451"/>
      <c r="U39" s="452"/>
      <c r="V39" s="453"/>
      <c r="W39" s="453"/>
      <c r="X39" s="453"/>
      <c r="Y39" s="453"/>
      <c r="Z39" s="453"/>
      <c r="AA39" s="454"/>
      <c r="AB39" s="452"/>
      <c r="AC39" s="453"/>
      <c r="AD39" s="453"/>
      <c r="AE39" s="453"/>
      <c r="AF39" s="453"/>
      <c r="AG39" s="453"/>
      <c r="AH39" s="454"/>
      <c r="AI39" s="452"/>
      <c r="AJ39" s="453"/>
      <c r="AK39" s="453"/>
      <c r="AL39" s="453"/>
      <c r="AM39" s="453"/>
      <c r="AN39" s="453"/>
      <c r="AO39" s="454"/>
      <c r="AP39" s="452"/>
      <c r="AQ39" s="453"/>
      <c r="AR39" s="453"/>
      <c r="AS39" s="453"/>
      <c r="AT39" s="453"/>
      <c r="AU39" s="453"/>
      <c r="AV39" s="454"/>
      <c r="AW39" s="452"/>
      <c r="AX39" s="453"/>
      <c r="AY39" s="453"/>
      <c r="AZ39" s="1328"/>
      <c r="BA39" s="1329"/>
      <c r="BB39" s="1342"/>
      <c r="BC39" s="1329"/>
      <c r="BD39" s="1343"/>
      <c r="BE39" s="1344"/>
      <c r="BF39" s="1344"/>
      <c r="BG39" s="1344"/>
      <c r="BH39" s="1345"/>
    </row>
    <row r="40" spans="2:60" ht="20.25" customHeight="1" x14ac:dyDescent="0.4">
      <c r="B40" s="428">
        <f>B37+1</f>
        <v>7</v>
      </c>
      <c r="C40" s="1301"/>
      <c r="D40" s="1302"/>
      <c r="E40" s="1303"/>
      <c r="F40" s="429">
        <f>C39</f>
        <v>0</v>
      </c>
      <c r="G40" s="430"/>
      <c r="H40" s="1308"/>
      <c r="I40" s="1313"/>
      <c r="J40" s="1314"/>
      <c r="K40" s="1314"/>
      <c r="L40" s="1315"/>
      <c r="M40" s="1322"/>
      <c r="N40" s="1323"/>
      <c r="O40" s="1324"/>
      <c r="P40" s="431" t="s">
        <v>835</v>
      </c>
      <c r="Q40" s="432"/>
      <c r="R40" s="432"/>
      <c r="S40" s="433"/>
      <c r="T40" s="434"/>
      <c r="U40" s="435" t="str">
        <f>IF(U39="","",VLOOKUP(U39,'【標準様式１】シフト記号表（勤務時間帯）'!$D$6:$X$47,21,FALSE))</f>
        <v/>
      </c>
      <c r="V40" s="436" t="str">
        <f>IF(V39="","",VLOOKUP(V39,'【標準様式１】シフト記号表（勤務時間帯）'!$D$6:$X$47,21,FALSE))</f>
        <v/>
      </c>
      <c r="W40" s="436" t="str">
        <f>IF(W39="","",VLOOKUP(W39,'【標準様式１】シフト記号表（勤務時間帯）'!$D$6:$X$47,21,FALSE))</f>
        <v/>
      </c>
      <c r="X40" s="436" t="str">
        <f>IF(X39="","",VLOOKUP(X39,'【標準様式１】シフト記号表（勤務時間帯）'!$D$6:$X$47,21,FALSE))</f>
        <v/>
      </c>
      <c r="Y40" s="436" t="str">
        <f>IF(Y39="","",VLOOKUP(Y39,'【標準様式１】シフト記号表（勤務時間帯）'!$D$6:$X$47,21,FALSE))</f>
        <v/>
      </c>
      <c r="Z40" s="436" t="str">
        <f>IF(Z39="","",VLOOKUP(Z39,'【標準様式１】シフト記号表（勤務時間帯）'!$D$6:$X$47,21,FALSE))</f>
        <v/>
      </c>
      <c r="AA40" s="437" t="str">
        <f>IF(AA39="","",VLOOKUP(AA39,'【標準様式１】シフト記号表（勤務時間帯）'!$D$6:$X$47,21,FALSE))</f>
        <v/>
      </c>
      <c r="AB40" s="435" t="str">
        <f>IF(AB39="","",VLOOKUP(AB39,'【標準様式１】シフト記号表（勤務時間帯）'!$D$6:$X$47,21,FALSE))</f>
        <v/>
      </c>
      <c r="AC40" s="436" t="str">
        <f>IF(AC39="","",VLOOKUP(AC39,'【標準様式１】シフト記号表（勤務時間帯）'!$D$6:$X$47,21,FALSE))</f>
        <v/>
      </c>
      <c r="AD40" s="436" t="str">
        <f>IF(AD39="","",VLOOKUP(AD39,'【標準様式１】シフト記号表（勤務時間帯）'!$D$6:$X$47,21,FALSE))</f>
        <v/>
      </c>
      <c r="AE40" s="436" t="str">
        <f>IF(AE39="","",VLOOKUP(AE39,'【標準様式１】シフト記号表（勤務時間帯）'!$D$6:$X$47,21,FALSE))</f>
        <v/>
      </c>
      <c r="AF40" s="436" t="str">
        <f>IF(AF39="","",VLOOKUP(AF39,'【標準様式１】シフト記号表（勤務時間帯）'!$D$6:$X$47,21,FALSE))</f>
        <v/>
      </c>
      <c r="AG40" s="436" t="str">
        <f>IF(AG39="","",VLOOKUP(AG39,'【標準様式１】シフト記号表（勤務時間帯）'!$D$6:$X$47,21,FALSE))</f>
        <v/>
      </c>
      <c r="AH40" s="437" t="str">
        <f>IF(AH39="","",VLOOKUP(AH39,'【標準様式１】シフト記号表（勤務時間帯）'!$D$6:$X$47,21,FALSE))</f>
        <v/>
      </c>
      <c r="AI40" s="435" t="str">
        <f>IF(AI39="","",VLOOKUP(AI39,'【標準様式１】シフト記号表（勤務時間帯）'!$D$6:$X$47,21,FALSE))</f>
        <v/>
      </c>
      <c r="AJ40" s="436" t="str">
        <f>IF(AJ39="","",VLOOKUP(AJ39,'【標準様式１】シフト記号表（勤務時間帯）'!$D$6:$X$47,21,FALSE))</f>
        <v/>
      </c>
      <c r="AK40" s="436" t="str">
        <f>IF(AK39="","",VLOOKUP(AK39,'【標準様式１】シフト記号表（勤務時間帯）'!$D$6:$X$47,21,FALSE))</f>
        <v/>
      </c>
      <c r="AL40" s="436" t="str">
        <f>IF(AL39="","",VLOOKUP(AL39,'【標準様式１】シフト記号表（勤務時間帯）'!$D$6:$X$47,21,FALSE))</f>
        <v/>
      </c>
      <c r="AM40" s="436" t="str">
        <f>IF(AM39="","",VLOOKUP(AM39,'【標準様式１】シフト記号表（勤務時間帯）'!$D$6:$X$47,21,FALSE))</f>
        <v/>
      </c>
      <c r="AN40" s="436" t="str">
        <f>IF(AN39="","",VLOOKUP(AN39,'【標準様式１】シフト記号表（勤務時間帯）'!$D$6:$X$47,21,FALSE))</f>
        <v/>
      </c>
      <c r="AO40" s="437" t="str">
        <f>IF(AO39="","",VLOOKUP(AO39,'【標準様式１】シフト記号表（勤務時間帯）'!$D$6:$X$47,21,FALSE))</f>
        <v/>
      </c>
      <c r="AP40" s="435" t="str">
        <f>IF(AP39="","",VLOOKUP(AP39,'【標準様式１】シフト記号表（勤務時間帯）'!$D$6:$X$47,21,FALSE))</f>
        <v/>
      </c>
      <c r="AQ40" s="436" t="str">
        <f>IF(AQ39="","",VLOOKUP(AQ39,'【標準様式１】シフト記号表（勤務時間帯）'!$D$6:$X$47,21,FALSE))</f>
        <v/>
      </c>
      <c r="AR40" s="436" t="str">
        <f>IF(AR39="","",VLOOKUP(AR39,'【標準様式１】シフト記号表（勤務時間帯）'!$D$6:$X$47,21,FALSE))</f>
        <v/>
      </c>
      <c r="AS40" s="436" t="str">
        <f>IF(AS39="","",VLOOKUP(AS39,'【標準様式１】シフト記号表（勤務時間帯）'!$D$6:$X$47,21,FALSE))</f>
        <v/>
      </c>
      <c r="AT40" s="436" t="str">
        <f>IF(AT39="","",VLOOKUP(AT39,'【標準様式１】シフト記号表（勤務時間帯）'!$D$6:$X$47,21,FALSE))</f>
        <v/>
      </c>
      <c r="AU40" s="436" t="str">
        <f>IF(AU39="","",VLOOKUP(AU39,'【標準様式１】シフト記号表（勤務時間帯）'!$D$6:$X$47,21,FALSE))</f>
        <v/>
      </c>
      <c r="AV40" s="437" t="str">
        <f>IF(AV39="","",VLOOKUP(AV39,'【標準様式１】シフト記号表（勤務時間帯）'!$D$6:$X$47,21,FALSE))</f>
        <v/>
      </c>
      <c r="AW40" s="435" t="str">
        <f>IF(AW39="","",VLOOKUP(AW39,'【標準様式１】シフト記号表（勤務時間帯）'!$D$6:$X$47,21,FALSE))</f>
        <v/>
      </c>
      <c r="AX40" s="436" t="str">
        <f>IF(AX39="","",VLOOKUP(AX39,'【標準様式１】シフト記号表（勤務時間帯）'!$D$6:$X$47,21,FALSE))</f>
        <v/>
      </c>
      <c r="AY40" s="436" t="str">
        <f>IF(AY39="","",VLOOKUP(AY39,'【標準様式１】シフト記号表（勤務時間帯）'!$D$6:$X$47,21,FALSE))</f>
        <v/>
      </c>
      <c r="AZ40" s="1352">
        <f>IF($BC$3="４週",SUM(U40:AV40),IF($BC$3="暦月",SUM(U40:AY40),""))</f>
        <v>0</v>
      </c>
      <c r="BA40" s="1353"/>
      <c r="BB40" s="1354">
        <f>IF($BC$3="４週",AZ40/4,IF($BC$3="暦月",(AZ40/($BC$8/7)),""))</f>
        <v>0</v>
      </c>
      <c r="BC40" s="1353"/>
      <c r="BD40" s="1346"/>
      <c r="BE40" s="1347"/>
      <c r="BF40" s="1347"/>
      <c r="BG40" s="1347"/>
      <c r="BH40" s="1348"/>
    </row>
    <row r="41" spans="2:60" ht="20.25" customHeight="1" x14ac:dyDescent="0.4">
      <c r="B41" s="438"/>
      <c r="C41" s="1304"/>
      <c r="D41" s="1305"/>
      <c r="E41" s="1306"/>
      <c r="F41" s="439"/>
      <c r="G41" s="440">
        <f>C39</f>
        <v>0</v>
      </c>
      <c r="H41" s="1309"/>
      <c r="I41" s="1316"/>
      <c r="J41" s="1317"/>
      <c r="K41" s="1317"/>
      <c r="L41" s="1318"/>
      <c r="M41" s="1325"/>
      <c r="N41" s="1326"/>
      <c r="O41" s="1327"/>
      <c r="P41" s="441" t="s">
        <v>836</v>
      </c>
      <c r="Q41" s="455"/>
      <c r="R41" s="455"/>
      <c r="S41" s="456"/>
      <c r="T41" s="457"/>
      <c r="U41" s="444" t="str">
        <f>IF(U39="","",VLOOKUP(U39,'【標準様式１】シフト記号表（勤務時間帯）'!$D$6:$Z$47,23,FALSE))</f>
        <v/>
      </c>
      <c r="V41" s="445" t="str">
        <f>IF(V39="","",VLOOKUP(V39,'【標準様式１】シフト記号表（勤務時間帯）'!$D$6:$Z$47,23,FALSE))</f>
        <v/>
      </c>
      <c r="W41" s="445" t="str">
        <f>IF(W39="","",VLOOKUP(W39,'【標準様式１】シフト記号表（勤務時間帯）'!$D$6:$Z$47,23,FALSE))</f>
        <v/>
      </c>
      <c r="X41" s="445" t="str">
        <f>IF(X39="","",VLOOKUP(X39,'【標準様式１】シフト記号表（勤務時間帯）'!$D$6:$Z$47,23,FALSE))</f>
        <v/>
      </c>
      <c r="Y41" s="445" t="str">
        <f>IF(Y39="","",VLOOKUP(Y39,'【標準様式１】シフト記号表（勤務時間帯）'!$D$6:$Z$47,23,FALSE))</f>
        <v/>
      </c>
      <c r="Z41" s="445" t="str">
        <f>IF(Z39="","",VLOOKUP(Z39,'【標準様式１】シフト記号表（勤務時間帯）'!$D$6:$Z$47,23,FALSE))</f>
        <v/>
      </c>
      <c r="AA41" s="446" t="str">
        <f>IF(AA39="","",VLOOKUP(AA39,'【標準様式１】シフト記号表（勤務時間帯）'!$D$6:$Z$47,23,FALSE))</f>
        <v/>
      </c>
      <c r="AB41" s="444" t="str">
        <f>IF(AB39="","",VLOOKUP(AB39,'【標準様式１】シフト記号表（勤務時間帯）'!$D$6:$Z$47,23,FALSE))</f>
        <v/>
      </c>
      <c r="AC41" s="445" t="str">
        <f>IF(AC39="","",VLOOKUP(AC39,'【標準様式１】シフト記号表（勤務時間帯）'!$D$6:$Z$47,23,FALSE))</f>
        <v/>
      </c>
      <c r="AD41" s="445" t="str">
        <f>IF(AD39="","",VLOOKUP(AD39,'【標準様式１】シフト記号表（勤務時間帯）'!$D$6:$Z$47,23,FALSE))</f>
        <v/>
      </c>
      <c r="AE41" s="445" t="str">
        <f>IF(AE39="","",VLOOKUP(AE39,'【標準様式１】シフト記号表（勤務時間帯）'!$D$6:$Z$47,23,FALSE))</f>
        <v/>
      </c>
      <c r="AF41" s="445" t="str">
        <f>IF(AF39="","",VLOOKUP(AF39,'【標準様式１】シフト記号表（勤務時間帯）'!$D$6:$Z$47,23,FALSE))</f>
        <v/>
      </c>
      <c r="AG41" s="445" t="str">
        <f>IF(AG39="","",VLOOKUP(AG39,'【標準様式１】シフト記号表（勤務時間帯）'!$D$6:$Z$47,23,FALSE))</f>
        <v/>
      </c>
      <c r="AH41" s="446" t="str">
        <f>IF(AH39="","",VLOOKUP(AH39,'【標準様式１】シフト記号表（勤務時間帯）'!$D$6:$Z$47,23,FALSE))</f>
        <v/>
      </c>
      <c r="AI41" s="444" t="str">
        <f>IF(AI39="","",VLOOKUP(AI39,'【標準様式１】シフト記号表（勤務時間帯）'!$D$6:$Z$47,23,FALSE))</f>
        <v/>
      </c>
      <c r="AJ41" s="445" t="str">
        <f>IF(AJ39="","",VLOOKUP(AJ39,'【標準様式１】シフト記号表（勤務時間帯）'!$D$6:$Z$47,23,FALSE))</f>
        <v/>
      </c>
      <c r="AK41" s="445" t="str">
        <f>IF(AK39="","",VLOOKUP(AK39,'【標準様式１】シフト記号表（勤務時間帯）'!$D$6:$Z$47,23,FALSE))</f>
        <v/>
      </c>
      <c r="AL41" s="445" t="str">
        <f>IF(AL39="","",VLOOKUP(AL39,'【標準様式１】シフト記号表（勤務時間帯）'!$D$6:$Z$47,23,FALSE))</f>
        <v/>
      </c>
      <c r="AM41" s="445" t="str">
        <f>IF(AM39="","",VLOOKUP(AM39,'【標準様式１】シフト記号表（勤務時間帯）'!$D$6:$Z$47,23,FALSE))</f>
        <v/>
      </c>
      <c r="AN41" s="445" t="str">
        <f>IF(AN39="","",VLOOKUP(AN39,'【標準様式１】シフト記号表（勤務時間帯）'!$D$6:$Z$47,23,FALSE))</f>
        <v/>
      </c>
      <c r="AO41" s="446" t="str">
        <f>IF(AO39="","",VLOOKUP(AO39,'【標準様式１】シフト記号表（勤務時間帯）'!$D$6:$Z$47,23,FALSE))</f>
        <v/>
      </c>
      <c r="AP41" s="444" t="str">
        <f>IF(AP39="","",VLOOKUP(AP39,'【標準様式１】シフト記号表（勤務時間帯）'!$D$6:$Z$47,23,FALSE))</f>
        <v/>
      </c>
      <c r="AQ41" s="445" t="str">
        <f>IF(AQ39="","",VLOOKUP(AQ39,'【標準様式１】シフト記号表（勤務時間帯）'!$D$6:$Z$47,23,FALSE))</f>
        <v/>
      </c>
      <c r="AR41" s="445" t="str">
        <f>IF(AR39="","",VLOOKUP(AR39,'【標準様式１】シフト記号表（勤務時間帯）'!$D$6:$Z$47,23,FALSE))</f>
        <v/>
      </c>
      <c r="AS41" s="445" t="str">
        <f>IF(AS39="","",VLOOKUP(AS39,'【標準様式１】シフト記号表（勤務時間帯）'!$D$6:$Z$47,23,FALSE))</f>
        <v/>
      </c>
      <c r="AT41" s="445" t="str">
        <f>IF(AT39="","",VLOOKUP(AT39,'【標準様式１】シフト記号表（勤務時間帯）'!$D$6:$Z$47,23,FALSE))</f>
        <v/>
      </c>
      <c r="AU41" s="445" t="str">
        <f>IF(AU39="","",VLOOKUP(AU39,'【標準様式１】シフト記号表（勤務時間帯）'!$D$6:$Z$47,23,FALSE))</f>
        <v/>
      </c>
      <c r="AV41" s="446" t="str">
        <f>IF(AV39="","",VLOOKUP(AV39,'【標準様式１】シフト記号表（勤務時間帯）'!$D$6:$Z$47,23,FALSE))</f>
        <v/>
      </c>
      <c r="AW41" s="444" t="str">
        <f>IF(AW39="","",VLOOKUP(AW39,'【標準様式１】シフト記号表（勤務時間帯）'!$D$6:$Z$47,23,FALSE))</f>
        <v/>
      </c>
      <c r="AX41" s="445" t="str">
        <f>IF(AX39="","",VLOOKUP(AX39,'【標準様式１】シフト記号表（勤務時間帯）'!$D$6:$Z$47,23,FALSE))</f>
        <v/>
      </c>
      <c r="AY41" s="445" t="str">
        <f>IF(AY39="","",VLOOKUP(AY39,'【標準様式１】シフト記号表（勤務時間帯）'!$D$6:$Z$47,23,FALSE))</f>
        <v/>
      </c>
      <c r="AZ41" s="1355">
        <f>IF($BC$3="４週",SUM(U41:AV41),IF($BC$3="暦月",SUM(U41:AY41),""))</f>
        <v>0</v>
      </c>
      <c r="BA41" s="1356"/>
      <c r="BB41" s="1357">
        <f>IF($BC$3="４週",AZ41/4,IF($BC$3="暦月",(AZ41/($BC$8/7)),""))</f>
        <v>0</v>
      </c>
      <c r="BC41" s="1356"/>
      <c r="BD41" s="1349"/>
      <c r="BE41" s="1350"/>
      <c r="BF41" s="1350"/>
      <c r="BG41" s="1350"/>
      <c r="BH41" s="1351"/>
    </row>
    <row r="42" spans="2:60" ht="20.25" customHeight="1" x14ac:dyDescent="0.4">
      <c r="B42" s="447"/>
      <c r="C42" s="1298"/>
      <c r="D42" s="1299"/>
      <c r="E42" s="1300"/>
      <c r="F42" s="429"/>
      <c r="G42" s="430"/>
      <c r="H42" s="1362"/>
      <c r="I42" s="1310"/>
      <c r="J42" s="1311"/>
      <c r="K42" s="1311"/>
      <c r="L42" s="1312"/>
      <c r="M42" s="1319"/>
      <c r="N42" s="1320"/>
      <c r="O42" s="1321"/>
      <c r="P42" s="269" t="s">
        <v>833</v>
      </c>
      <c r="Q42" s="176"/>
      <c r="R42" s="176"/>
      <c r="S42" s="450"/>
      <c r="T42" s="451"/>
      <c r="U42" s="452"/>
      <c r="V42" s="453"/>
      <c r="W42" s="453"/>
      <c r="X42" s="453"/>
      <c r="Y42" s="453"/>
      <c r="Z42" s="453"/>
      <c r="AA42" s="454"/>
      <c r="AB42" s="452"/>
      <c r="AC42" s="453"/>
      <c r="AD42" s="453"/>
      <c r="AE42" s="453"/>
      <c r="AF42" s="453"/>
      <c r="AG42" s="453"/>
      <c r="AH42" s="454"/>
      <c r="AI42" s="452"/>
      <c r="AJ42" s="453"/>
      <c r="AK42" s="453"/>
      <c r="AL42" s="453"/>
      <c r="AM42" s="453"/>
      <c r="AN42" s="453"/>
      <c r="AO42" s="454"/>
      <c r="AP42" s="452"/>
      <c r="AQ42" s="453"/>
      <c r="AR42" s="453"/>
      <c r="AS42" s="453"/>
      <c r="AT42" s="453"/>
      <c r="AU42" s="453"/>
      <c r="AV42" s="454"/>
      <c r="AW42" s="452"/>
      <c r="AX42" s="453"/>
      <c r="AY42" s="453"/>
      <c r="AZ42" s="1328"/>
      <c r="BA42" s="1329"/>
      <c r="BB42" s="1342"/>
      <c r="BC42" s="1329"/>
      <c r="BD42" s="1343"/>
      <c r="BE42" s="1344"/>
      <c r="BF42" s="1344"/>
      <c r="BG42" s="1344"/>
      <c r="BH42" s="1345"/>
    </row>
    <row r="43" spans="2:60" ht="20.25" customHeight="1" x14ac:dyDescent="0.4">
      <c r="B43" s="428">
        <f>B40+1</f>
        <v>8</v>
      </c>
      <c r="C43" s="1301"/>
      <c r="D43" s="1302"/>
      <c r="E43" s="1303"/>
      <c r="F43" s="429">
        <f>C42</f>
        <v>0</v>
      </c>
      <c r="G43" s="430"/>
      <c r="H43" s="1308"/>
      <c r="I43" s="1313"/>
      <c r="J43" s="1314"/>
      <c r="K43" s="1314"/>
      <c r="L43" s="1315"/>
      <c r="M43" s="1322"/>
      <c r="N43" s="1323"/>
      <c r="O43" s="1324"/>
      <c r="P43" s="431" t="s">
        <v>835</v>
      </c>
      <c r="Q43" s="432"/>
      <c r="R43" s="432"/>
      <c r="S43" s="433"/>
      <c r="T43" s="434"/>
      <c r="U43" s="435" t="str">
        <f>IF(U42="","",VLOOKUP(U42,'【標準様式１】シフト記号表（勤務時間帯）'!$D$6:$X$47,21,FALSE))</f>
        <v/>
      </c>
      <c r="V43" s="436" t="str">
        <f>IF(V42="","",VLOOKUP(V42,'【標準様式１】シフト記号表（勤務時間帯）'!$D$6:$X$47,21,FALSE))</f>
        <v/>
      </c>
      <c r="W43" s="436" t="str">
        <f>IF(W42="","",VLOOKUP(W42,'【標準様式１】シフト記号表（勤務時間帯）'!$D$6:$X$47,21,FALSE))</f>
        <v/>
      </c>
      <c r="X43" s="436" t="str">
        <f>IF(X42="","",VLOOKUP(X42,'【標準様式１】シフト記号表（勤務時間帯）'!$D$6:$X$47,21,FALSE))</f>
        <v/>
      </c>
      <c r="Y43" s="436" t="str">
        <f>IF(Y42="","",VLOOKUP(Y42,'【標準様式１】シフト記号表（勤務時間帯）'!$D$6:$X$47,21,FALSE))</f>
        <v/>
      </c>
      <c r="Z43" s="436" t="str">
        <f>IF(Z42="","",VLOOKUP(Z42,'【標準様式１】シフト記号表（勤務時間帯）'!$D$6:$X$47,21,FALSE))</f>
        <v/>
      </c>
      <c r="AA43" s="437" t="str">
        <f>IF(AA42="","",VLOOKUP(AA42,'【標準様式１】シフト記号表（勤務時間帯）'!$D$6:$X$47,21,FALSE))</f>
        <v/>
      </c>
      <c r="AB43" s="435" t="str">
        <f>IF(AB42="","",VLOOKUP(AB42,'【標準様式１】シフト記号表（勤務時間帯）'!$D$6:$X$47,21,FALSE))</f>
        <v/>
      </c>
      <c r="AC43" s="436" t="str">
        <f>IF(AC42="","",VLOOKUP(AC42,'【標準様式１】シフト記号表（勤務時間帯）'!$D$6:$X$47,21,FALSE))</f>
        <v/>
      </c>
      <c r="AD43" s="436" t="str">
        <f>IF(AD42="","",VLOOKUP(AD42,'【標準様式１】シフト記号表（勤務時間帯）'!$D$6:$X$47,21,FALSE))</f>
        <v/>
      </c>
      <c r="AE43" s="436" t="str">
        <f>IF(AE42="","",VLOOKUP(AE42,'【標準様式１】シフト記号表（勤務時間帯）'!$D$6:$X$47,21,FALSE))</f>
        <v/>
      </c>
      <c r="AF43" s="436" t="str">
        <f>IF(AF42="","",VLOOKUP(AF42,'【標準様式１】シフト記号表（勤務時間帯）'!$D$6:$X$47,21,FALSE))</f>
        <v/>
      </c>
      <c r="AG43" s="436" t="str">
        <f>IF(AG42="","",VLOOKUP(AG42,'【標準様式１】シフト記号表（勤務時間帯）'!$D$6:$X$47,21,FALSE))</f>
        <v/>
      </c>
      <c r="AH43" s="437" t="str">
        <f>IF(AH42="","",VLOOKUP(AH42,'【標準様式１】シフト記号表（勤務時間帯）'!$D$6:$X$47,21,FALSE))</f>
        <v/>
      </c>
      <c r="AI43" s="435" t="str">
        <f>IF(AI42="","",VLOOKUP(AI42,'【標準様式１】シフト記号表（勤務時間帯）'!$D$6:$X$47,21,FALSE))</f>
        <v/>
      </c>
      <c r="AJ43" s="436" t="str">
        <f>IF(AJ42="","",VLOOKUP(AJ42,'【標準様式１】シフト記号表（勤務時間帯）'!$D$6:$X$47,21,FALSE))</f>
        <v/>
      </c>
      <c r="AK43" s="436" t="str">
        <f>IF(AK42="","",VLOOKUP(AK42,'【標準様式１】シフト記号表（勤務時間帯）'!$D$6:$X$47,21,FALSE))</f>
        <v/>
      </c>
      <c r="AL43" s="436" t="str">
        <f>IF(AL42="","",VLOOKUP(AL42,'【標準様式１】シフト記号表（勤務時間帯）'!$D$6:$X$47,21,FALSE))</f>
        <v/>
      </c>
      <c r="AM43" s="436" t="str">
        <f>IF(AM42="","",VLOOKUP(AM42,'【標準様式１】シフト記号表（勤務時間帯）'!$D$6:$X$47,21,FALSE))</f>
        <v/>
      </c>
      <c r="AN43" s="436" t="str">
        <f>IF(AN42="","",VLOOKUP(AN42,'【標準様式１】シフト記号表（勤務時間帯）'!$D$6:$X$47,21,FALSE))</f>
        <v/>
      </c>
      <c r="AO43" s="437" t="str">
        <f>IF(AO42="","",VLOOKUP(AO42,'【標準様式１】シフト記号表（勤務時間帯）'!$D$6:$X$47,21,FALSE))</f>
        <v/>
      </c>
      <c r="AP43" s="435" t="str">
        <f>IF(AP42="","",VLOOKUP(AP42,'【標準様式１】シフト記号表（勤務時間帯）'!$D$6:$X$47,21,FALSE))</f>
        <v/>
      </c>
      <c r="AQ43" s="436" t="str">
        <f>IF(AQ42="","",VLOOKUP(AQ42,'【標準様式１】シフト記号表（勤務時間帯）'!$D$6:$X$47,21,FALSE))</f>
        <v/>
      </c>
      <c r="AR43" s="436" t="str">
        <f>IF(AR42="","",VLOOKUP(AR42,'【標準様式１】シフト記号表（勤務時間帯）'!$D$6:$X$47,21,FALSE))</f>
        <v/>
      </c>
      <c r="AS43" s="436" t="str">
        <f>IF(AS42="","",VLOOKUP(AS42,'【標準様式１】シフト記号表（勤務時間帯）'!$D$6:$X$47,21,FALSE))</f>
        <v/>
      </c>
      <c r="AT43" s="436" t="str">
        <f>IF(AT42="","",VLOOKUP(AT42,'【標準様式１】シフト記号表（勤務時間帯）'!$D$6:$X$47,21,FALSE))</f>
        <v/>
      </c>
      <c r="AU43" s="436" t="str">
        <f>IF(AU42="","",VLOOKUP(AU42,'【標準様式１】シフト記号表（勤務時間帯）'!$D$6:$X$47,21,FALSE))</f>
        <v/>
      </c>
      <c r="AV43" s="437" t="str">
        <f>IF(AV42="","",VLOOKUP(AV42,'【標準様式１】シフト記号表（勤務時間帯）'!$D$6:$X$47,21,FALSE))</f>
        <v/>
      </c>
      <c r="AW43" s="435" t="str">
        <f>IF(AW42="","",VLOOKUP(AW42,'【標準様式１】シフト記号表（勤務時間帯）'!$D$6:$X$47,21,FALSE))</f>
        <v/>
      </c>
      <c r="AX43" s="436" t="str">
        <f>IF(AX42="","",VLOOKUP(AX42,'【標準様式１】シフト記号表（勤務時間帯）'!$D$6:$X$47,21,FALSE))</f>
        <v/>
      </c>
      <c r="AY43" s="436" t="str">
        <f>IF(AY42="","",VLOOKUP(AY42,'【標準様式１】シフト記号表（勤務時間帯）'!$D$6:$X$47,21,FALSE))</f>
        <v/>
      </c>
      <c r="AZ43" s="1352">
        <f>IF($BC$3="４週",SUM(U43:AV43),IF($BC$3="暦月",SUM(U43:AY43),""))</f>
        <v>0</v>
      </c>
      <c r="BA43" s="1353"/>
      <c r="BB43" s="1354">
        <f>IF($BC$3="４週",AZ43/4,IF($BC$3="暦月",(AZ43/($BC$8/7)),""))</f>
        <v>0</v>
      </c>
      <c r="BC43" s="1353"/>
      <c r="BD43" s="1346"/>
      <c r="BE43" s="1347"/>
      <c r="BF43" s="1347"/>
      <c r="BG43" s="1347"/>
      <c r="BH43" s="1348"/>
    </row>
    <row r="44" spans="2:60" ht="20.25" customHeight="1" x14ac:dyDescent="0.4">
      <c r="B44" s="438"/>
      <c r="C44" s="1304"/>
      <c r="D44" s="1305"/>
      <c r="E44" s="1306"/>
      <c r="F44" s="439"/>
      <c r="G44" s="440">
        <f>C42</f>
        <v>0</v>
      </c>
      <c r="H44" s="1309"/>
      <c r="I44" s="1316"/>
      <c r="J44" s="1317"/>
      <c r="K44" s="1317"/>
      <c r="L44" s="1318"/>
      <c r="M44" s="1325"/>
      <c r="N44" s="1326"/>
      <c r="O44" s="1327"/>
      <c r="P44" s="441" t="s">
        <v>836</v>
      </c>
      <c r="Q44" s="458"/>
      <c r="R44" s="458"/>
      <c r="S44" s="442"/>
      <c r="T44" s="443"/>
      <c r="U44" s="444" t="str">
        <f>IF(U42="","",VLOOKUP(U42,'【標準様式１】シフト記号表（勤務時間帯）'!$D$6:$Z$47,23,FALSE))</f>
        <v/>
      </c>
      <c r="V44" s="445" t="str">
        <f>IF(V42="","",VLOOKUP(V42,'【標準様式１】シフト記号表（勤務時間帯）'!$D$6:$Z$47,23,FALSE))</f>
        <v/>
      </c>
      <c r="W44" s="445" t="str">
        <f>IF(W42="","",VLOOKUP(W42,'【標準様式１】シフト記号表（勤務時間帯）'!$D$6:$Z$47,23,FALSE))</f>
        <v/>
      </c>
      <c r="X44" s="445" t="str">
        <f>IF(X42="","",VLOOKUP(X42,'【標準様式１】シフト記号表（勤務時間帯）'!$D$6:$Z$47,23,FALSE))</f>
        <v/>
      </c>
      <c r="Y44" s="445" t="str">
        <f>IF(Y42="","",VLOOKUP(Y42,'【標準様式１】シフト記号表（勤務時間帯）'!$D$6:$Z$47,23,FALSE))</f>
        <v/>
      </c>
      <c r="Z44" s="445" t="str">
        <f>IF(Z42="","",VLOOKUP(Z42,'【標準様式１】シフト記号表（勤務時間帯）'!$D$6:$Z$47,23,FALSE))</f>
        <v/>
      </c>
      <c r="AA44" s="446" t="str">
        <f>IF(AA42="","",VLOOKUP(AA42,'【標準様式１】シフト記号表（勤務時間帯）'!$D$6:$Z$47,23,FALSE))</f>
        <v/>
      </c>
      <c r="AB44" s="444" t="str">
        <f>IF(AB42="","",VLOOKUP(AB42,'【標準様式１】シフト記号表（勤務時間帯）'!$D$6:$Z$47,23,FALSE))</f>
        <v/>
      </c>
      <c r="AC44" s="445" t="str">
        <f>IF(AC42="","",VLOOKUP(AC42,'【標準様式１】シフト記号表（勤務時間帯）'!$D$6:$Z$47,23,FALSE))</f>
        <v/>
      </c>
      <c r="AD44" s="445" t="str">
        <f>IF(AD42="","",VLOOKUP(AD42,'【標準様式１】シフト記号表（勤務時間帯）'!$D$6:$Z$47,23,FALSE))</f>
        <v/>
      </c>
      <c r="AE44" s="445" t="str">
        <f>IF(AE42="","",VLOOKUP(AE42,'【標準様式１】シフト記号表（勤務時間帯）'!$D$6:$Z$47,23,FALSE))</f>
        <v/>
      </c>
      <c r="AF44" s="445" t="str">
        <f>IF(AF42="","",VLOOKUP(AF42,'【標準様式１】シフト記号表（勤務時間帯）'!$D$6:$Z$47,23,FALSE))</f>
        <v/>
      </c>
      <c r="AG44" s="445" t="str">
        <f>IF(AG42="","",VLOOKUP(AG42,'【標準様式１】シフト記号表（勤務時間帯）'!$D$6:$Z$47,23,FALSE))</f>
        <v/>
      </c>
      <c r="AH44" s="446" t="str">
        <f>IF(AH42="","",VLOOKUP(AH42,'【標準様式１】シフト記号表（勤務時間帯）'!$D$6:$Z$47,23,FALSE))</f>
        <v/>
      </c>
      <c r="AI44" s="444" t="str">
        <f>IF(AI42="","",VLOOKUP(AI42,'【標準様式１】シフト記号表（勤務時間帯）'!$D$6:$Z$47,23,FALSE))</f>
        <v/>
      </c>
      <c r="AJ44" s="445" t="str">
        <f>IF(AJ42="","",VLOOKUP(AJ42,'【標準様式１】シフト記号表（勤務時間帯）'!$D$6:$Z$47,23,FALSE))</f>
        <v/>
      </c>
      <c r="AK44" s="445" t="str">
        <f>IF(AK42="","",VLOOKUP(AK42,'【標準様式１】シフト記号表（勤務時間帯）'!$D$6:$Z$47,23,FALSE))</f>
        <v/>
      </c>
      <c r="AL44" s="445" t="str">
        <f>IF(AL42="","",VLOOKUP(AL42,'【標準様式１】シフト記号表（勤務時間帯）'!$D$6:$Z$47,23,FALSE))</f>
        <v/>
      </c>
      <c r="AM44" s="445" t="str">
        <f>IF(AM42="","",VLOOKUP(AM42,'【標準様式１】シフト記号表（勤務時間帯）'!$D$6:$Z$47,23,FALSE))</f>
        <v/>
      </c>
      <c r="AN44" s="445" t="str">
        <f>IF(AN42="","",VLOOKUP(AN42,'【標準様式１】シフト記号表（勤務時間帯）'!$D$6:$Z$47,23,FALSE))</f>
        <v/>
      </c>
      <c r="AO44" s="446" t="str">
        <f>IF(AO42="","",VLOOKUP(AO42,'【標準様式１】シフト記号表（勤務時間帯）'!$D$6:$Z$47,23,FALSE))</f>
        <v/>
      </c>
      <c r="AP44" s="444" t="str">
        <f>IF(AP42="","",VLOOKUP(AP42,'【標準様式１】シフト記号表（勤務時間帯）'!$D$6:$Z$47,23,FALSE))</f>
        <v/>
      </c>
      <c r="AQ44" s="445" t="str">
        <f>IF(AQ42="","",VLOOKUP(AQ42,'【標準様式１】シフト記号表（勤務時間帯）'!$D$6:$Z$47,23,FALSE))</f>
        <v/>
      </c>
      <c r="AR44" s="445" t="str">
        <f>IF(AR42="","",VLOOKUP(AR42,'【標準様式１】シフト記号表（勤務時間帯）'!$D$6:$Z$47,23,FALSE))</f>
        <v/>
      </c>
      <c r="AS44" s="445" t="str">
        <f>IF(AS42="","",VLOOKUP(AS42,'【標準様式１】シフト記号表（勤務時間帯）'!$D$6:$Z$47,23,FALSE))</f>
        <v/>
      </c>
      <c r="AT44" s="445" t="str">
        <f>IF(AT42="","",VLOOKUP(AT42,'【標準様式１】シフト記号表（勤務時間帯）'!$D$6:$Z$47,23,FALSE))</f>
        <v/>
      </c>
      <c r="AU44" s="445" t="str">
        <f>IF(AU42="","",VLOOKUP(AU42,'【標準様式１】シフト記号表（勤務時間帯）'!$D$6:$Z$47,23,FALSE))</f>
        <v/>
      </c>
      <c r="AV44" s="446" t="str">
        <f>IF(AV42="","",VLOOKUP(AV42,'【標準様式１】シフト記号表（勤務時間帯）'!$D$6:$Z$47,23,FALSE))</f>
        <v/>
      </c>
      <c r="AW44" s="444" t="str">
        <f>IF(AW42="","",VLOOKUP(AW42,'【標準様式１】シフト記号表（勤務時間帯）'!$D$6:$Z$47,23,FALSE))</f>
        <v/>
      </c>
      <c r="AX44" s="445" t="str">
        <f>IF(AX42="","",VLOOKUP(AX42,'【標準様式１】シフト記号表（勤務時間帯）'!$D$6:$Z$47,23,FALSE))</f>
        <v/>
      </c>
      <c r="AY44" s="445" t="str">
        <f>IF(AY42="","",VLOOKUP(AY42,'【標準様式１】シフト記号表（勤務時間帯）'!$D$6:$Z$47,23,FALSE))</f>
        <v/>
      </c>
      <c r="AZ44" s="1355">
        <f>IF($BC$3="４週",SUM(U44:AV44),IF($BC$3="暦月",SUM(U44:AY44),""))</f>
        <v>0</v>
      </c>
      <c r="BA44" s="1356"/>
      <c r="BB44" s="1357">
        <f>IF($BC$3="４週",AZ44/4,IF($BC$3="暦月",(AZ44/($BC$8/7)),""))</f>
        <v>0</v>
      </c>
      <c r="BC44" s="1356"/>
      <c r="BD44" s="1349"/>
      <c r="BE44" s="1350"/>
      <c r="BF44" s="1350"/>
      <c r="BG44" s="1350"/>
      <c r="BH44" s="1351"/>
    </row>
    <row r="45" spans="2:60" ht="20.25" customHeight="1" x14ac:dyDescent="0.4">
      <c r="B45" s="447"/>
      <c r="C45" s="1298"/>
      <c r="D45" s="1299"/>
      <c r="E45" s="1300"/>
      <c r="F45" s="429"/>
      <c r="G45" s="430"/>
      <c r="H45" s="1362"/>
      <c r="I45" s="1310"/>
      <c r="J45" s="1311"/>
      <c r="K45" s="1311"/>
      <c r="L45" s="1312"/>
      <c r="M45" s="1319"/>
      <c r="N45" s="1320"/>
      <c r="O45" s="1321"/>
      <c r="P45" s="269" t="s">
        <v>833</v>
      </c>
      <c r="Q45" s="176"/>
      <c r="R45" s="176"/>
      <c r="S45" s="450"/>
      <c r="T45" s="451"/>
      <c r="U45" s="452"/>
      <c r="V45" s="453"/>
      <c r="W45" s="453"/>
      <c r="X45" s="453"/>
      <c r="Y45" s="453"/>
      <c r="Z45" s="453"/>
      <c r="AA45" s="454"/>
      <c r="AB45" s="452"/>
      <c r="AC45" s="453"/>
      <c r="AD45" s="453"/>
      <c r="AE45" s="453"/>
      <c r="AF45" s="453"/>
      <c r="AG45" s="453"/>
      <c r="AH45" s="454"/>
      <c r="AI45" s="452"/>
      <c r="AJ45" s="453"/>
      <c r="AK45" s="453"/>
      <c r="AL45" s="453"/>
      <c r="AM45" s="453"/>
      <c r="AN45" s="453"/>
      <c r="AO45" s="454"/>
      <c r="AP45" s="452"/>
      <c r="AQ45" s="453"/>
      <c r="AR45" s="453"/>
      <c r="AS45" s="453"/>
      <c r="AT45" s="453"/>
      <c r="AU45" s="453"/>
      <c r="AV45" s="454"/>
      <c r="AW45" s="452"/>
      <c r="AX45" s="453"/>
      <c r="AY45" s="453"/>
      <c r="AZ45" s="1328"/>
      <c r="BA45" s="1329"/>
      <c r="BB45" s="1342"/>
      <c r="BC45" s="1329"/>
      <c r="BD45" s="1343"/>
      <c r="BE45" s="1344"/>
      <c r="BF45" s="1344"/>
      <c r="BG45" s="1344"/>
      <c r="BH45" s="1345"/>
    </row>
    <row r="46" spans="2:60" ht="20.25" customHeight="1" x14ac:dyDescent="0.4">
      <c r="B46" s="428">
        <f>B43+1</f>
        <v>9</v>
      </c>
      <c r="C46" s="1301"/>
      <c r="D46" s="1302"/>
      <c r="E46" s="1303"/>
      <c r="F46" s="429">
        <f>C45</f>
        <v>0</v>
      </c>
      <c r="G46" s="430"/>
      <c r="H46" s="1308"/>
      <c r="I46" s="1313"/>
      <c r="J46" s="1314"/>
      <c r="K46" s="1314"/>
      <c r="L46" s="1315"/>
      <c r="M46" s="1322"/>
      <c r="N46" s="1323"/>
      <c r="O46" s="1324"/>
      <c r="P46" s="431" t="s">
        <v>835</v>
      </c>
      <c r="Q46" s="432"/>
      <c r="R46" s="432"/>
      <c r="S46" s="433"/>
      <c r="T46" s="434"/>
      <c r="U46" s="435" t="str">
        <f>IF(U45="","",VLOOKUP(U45,'【標準様式１】シフト記号表（勤務時間帯）'!$D$6:$X$47,21,FALSE))</f>
        <v/>
      </c>
      <c r="V46" s="436" t="str">
        <f>IF(V45="","",VLOOKUP(V45,'【標準様式１】シフト記号表（勤務時間帯）'!$D$6:$X$47,21,FALSE))</f>
        <v/>
      </c>
      <c r="W46" s="436" t="str">
        <f>IF(W45="","",VLOOKUP(W45,'【標準様式１】シフト記号表（勤務時間帯）'!$D$6:$X$47,21,FALSE))</f>
        <v/>
      </c>
      <c r="X46" s="436" t="str">
        <f>IF(X45="","",VLOOKUP(X45,'【標準様式１】シフト記号表（勤務時間帯）'!$D$6:$X$47,21,FALSE))</f>
        <v/>
      </c>
      <c r="Y46" s="436" t="str">
        <f>IF(Y45="","",VLOOKUP(Y45,'【標準様式１】シフト記号表（勤務時間帯）'!$D$6:$X$47,21,FALSE))</f>
        <v/>
      </c>
      <c r="Z46" s="436" t="str">
        <f>IF(Z45="","",VLOOKUP(Z45,'【標準様式１】シフト記号表（勤務時間帯）'!$D$6:$X$47,21,FALSE))</f>
        <v/>
      </c>
      <c r="AA46" s="437" t="str">
        <f>IF(AA45="","",VLOOKUP(AA45,'【標準様式１】シフト記号表（勤務時間帯）'!$D$6:$X$47,21,FALSE))</f>
        <v/>
      </c>
      <c r="AB46" s="435" t="str">
        <f>IF(AB45="","",VLOOKUP(AB45,'【標準様式１】シフト記号表（勤務時間帯）'!$D$6:$X$47,21,FALSE))</f>
        <v/>
      </c>
      <c r="AC46" s="436" t="str">
        <f>IF(AC45="","",VLOOKUP(AC45,'【標準様式１】シフト記号表（勤務時間帯）'!$D$6:$X$47,21,FALSE))</f>
        <v/>
      </c>
      <c r="AD46" s="436" t="str">
        <f>IF(AD45="","",VLOOKUP(AD45,'【標準様式１】シフト記号表（勤務時間帯）'!$D$6:$X$47,21,FALSE))</f>
        <v/>
      </c>
      <c r="AE46" s="436" t="str">
        <f>IF(AE45="","",VLOOKUP(AE45,'【標準様式１】シフト記号表（勤務時間帯）'!$D$6:$X$47,21,FALSE))</f>
        <v/>
      </c>
      <c r="AF46" s="436" t="str">
        <f>IF(AF45="","",VLOOKUP(AF45,'【標準様式１】シフト記号表（勤務時間帯）'!$D$6:$X$47,21,FALSE))</f>
        <v/>
      </c>
      <c r="AG46" s="436" t="str">
        <f>IF(AG45="","",VLOOKUP(AG45,'【標準様式１】シフト記号表（勤務時間帯）'!$D$6:$X$47,21,FALSE))</f>
        <v/>
      </c>
      <c r="AH46" s="437" t="str">
        <f>IF(AH45="","",VLOOKUP(AH45,'【標準様式１】シフト記号表（勤務時間帯）'!$D$6:$X$47,21,FALSE))</f>
        <v/>
      </c>
      <c r="AI46" s="435" t="str">
        <f>IF(AI45="","",VLOOKUP(AI45,'【標準様式１】シフト記号表（勤務時間帯）'!$D$6:$X$47,21,FALSE))</f>
        <v/>
      </c>
      <c r="AJ46" s="436" t="str">
        <f>IF(AJ45="","",VLOOKUP(AJ45,'【標準様式１】シフト記号表（勤務時間帯）'!$D$6:$X$47,21,FALSE))</f>
        <v/>
      </c>
      <c r="AK46" s="436" t="str">
        <f>IF(AK45="","",VLOOKUP(AK45,'【標準様式１】シフト記号表（勤務時間帯）'!$D$6:$X$47,21,FALSE))</f>
        <v/>
      </c>
      <c r="AL46" s="436" t="str">
        <f>IF(AL45="","",VLOOKUP(AL45,'【標準様式１】シフト記号表（勤務時間帯）'!$D$6:$X$47,21,FALSE))</f>
        <v/>
      </c>
      <c r="AM46" s="436" t="str">
        <f>IF(AM45="","",VLOOKUP(AM45,'【標準様式１】シフト記号表（勤務時間帯）'!$D$6:$X$47,21,FALSE))</f>
        <v/>
      </c>
      <c r="AN46" s="436" t="str">
        <f>IF(AN45="","",VLOOKUP(AN45,'【標準様式１】シフト記号表（勤務時間帯）'!$D$6:$X$47,21,FALSE))</f>
        <v/>
      </c>
      <c r="AO46" s="437" t="str">
        <f>IF(AO45="","",VLOOKUP(AO45,'【標準様式１】シフト記号表（勤務時間帯）'!$D$6:$X$47,21,FALSE))</f>
        <v/>
      </c>
      <c r="AP46" s="435" t="str">
        <f>IF(AP45="","",VLOOKUP(AP45,'【標準様式１】シフト記号表（勤務時間帯）'!$D$6:$X$47,21,FALSE))</f>
        <v/>
      </c>
      <c r="AQ46" s="436" t="str">
        <f>IF(AQ45="","",VLOOKUP(AQ45,'【標準様式１】シフト記号表（勤務時間帯）'!$D$6:$X$47,21,FALSE))</f>
        <v/>
      </c>
      <c r="AR46" s="436" t="str">
        <f>IF(AR45="","",VLOOKUP(AR45,'【標準様式１】シフト記号表（勤務時間帯）'!$D$6:$X$47,21,FALSE))</f>
        <v/>
      </c>
      <c r="AS46" s="436" t="str">
        <f>IF(AS45="","",VLOOKUP(AS45,'【標準様式１】シフト記号表（勤務時間帯）'!$D$6:$X$47,21,FALSE))</f>
        <v/>
      </c>
      <c r="AT46" s="436" t="str">
        <f>IF(AT45="","",VLOOKUP(AT45,'【標準様式１】シフト記号表（勤務時間帯）'!$D$6:$X$47,21,FALSE))</f>
        <v/>
      </c>
      <c r="AU46" s="436" t="str">
        <f>IF(AU45="","",VLOOKUP(AU45,'【標準様式１】シフト記号表（勤務時間帯）'!$D$6:$X$47,21,FALSE))</f>
        <v/>
      </c>
      <c r="AV46" s="437" t="str">
        <f>IF(AV45="","",VLOOKUP(AV45,'【標準様式１】シフト記号表（勤務時間帯）'!$D$6:$X$47,21,FALSE))</f>
        <v/>
      </c>
      <c r="AW46" s="435" t="str">
        <f>IF(AW45="","",VLOOKUP(AW45,'【標準様式１】シフト記号表（勤務時間帯）'!$D$6:$X$47,21,FALSE))</f>
        <v/>
      </c>
      <c r="AX46" s="436" t="str">
        <f>IF(AX45="","",VLOOKUP(AX45,'【標準様式１】シフト記号表（勤務時間帯）'!$D$6:$X$47,21,FALSE))</f>
        <v/>
      </c>
      <c r="AY46" s="436" t="str">
        <f>IF(AY45="","",VLOOKUP(AY45,'【標準様式１】シフト記号表（勤務時間帯）'!$D$6:$X$47,21,FALSE))</f>
        <v/>
      </c>
      <c r="AZ46" s="1352">
        <f>IF($BC$3="４週",SUM(U46:AV46),IF($BC$3="暦月",SUM(U46:AY46),""))</f>
        <v>0</v>
      </c>
      <c r="BA46" s="1353"/>
      <c r="BB46" s="1354">
        <f>IF($BC$3="４週",AZ46/4,IF($BC$3="暦月",(AZ46/($BC$8/7)),""))</f>
        <v>0</v>
      </c>
      <c r="BC46" s="1353"/>
      <c r="BD46" s="1346"/>
      <c r="BE46" s="1347"/>
      <c r="BF46" s="1347"/>
      <c r="BG46" s="1347"/>
      <c r="BH46" s="1348"/>
    </row>
    <row r="47" spans="2:60" ht="20.25" customHeight="1" x14ac:dyDescent="0.4">
      <c r="B47" s="438"/>
      <c r="C47" s="1304"/>
      <c r="D47" s="1305"/>
      <c r="E47" s="1306"/>
      <c r="F47" s="439"/>
      <c r="G47" s="440">
        <f>C45</f>
        <v>0</v>
      </c>
      <c r="H47" s="1309"/>
      <c r="I47" s="1316"/>
      <c r="J47" s="1317"/>
      <c r="K47" s="1317"/>
      <c r="L47" s="1318"/>
      <c r="M47" s="1325"/>
      <c r="N47" s="1326"/>
      <c r="O47" s="1327"/>
      <c r="P47" s="441" t="s">
        <v>836</v>
      </c>
      <c r="Q47" s="211"/>
      <c r="R47" s="211"/>
      <c r="S47" s="459"/>
      <c r="T47" s="460"/>
      <c r="U47" s="444" t="str">
        <f>IF(U45="","",VLOOKUP(U45,'【標準様式１】シフト記号表（勤務時間帯）'!$D$6:$Z$47,23,FALSE))</f>
        <v/>
      </c>
      <c r="V47" s="445" t="str">
        <f>IF(V45="","",VLOOKUP(V45,'【標準様式１】シフト記号表（勤務時間帯）'!$D$6:$Z$47,23,FALSE))</f>
        <v/>
      </c>
      <c r="W47" s="445" t="str">
        <f>IF(W45="","",VLOOKUP(W45,'【標準様式１】シフト記号表（勤務時間帯）'!$D$6:$Z$47,23,FALSE))</f>
        <v/>
      </c>
      <c r="X47" s="445" t="str">
        <f>IF(X45="","",VLOOKUP(X45,'【標準様式１】シフト記号表（勤務時間帯）'!$D$6:$Z$47,23,FALSE))</f>
        <v/>
      </c>
      <c r="Y47" s="445" t="str">
        <f>IF(Y45="","",VLOOKUP(Y45,'【標準様式１】シフト記号表（勤務時間帯）'!$D$6:$Z$47,23,FALSE))</f>
        <v/>
      </c>
      <c r="Z47" s="445" t="str">
        <f>IF(Z45="","",VLOOKUP(Z45,'【標準様式１】シフト記号表（勤務時間帯）'!$D$6:$Z$47,23,FALSE))</f>
        <v/>
      </c>
      <c r="AA47" s="446" t="str">
        <f>IF(AA45="","",VLOOKUP(AA45,'【標準様式１】シフト記号表（勤務時間帯）'!$D$6:$Z$47,23,FALSE))</f>
        <v/>
      </c>
      <c r="AB47" s="444" t="str">
        <f>IF(AB45="","",VLOOKUP(AB45,'【標準様式１】シフト記号表（勤務時間帯）'!$D$6:$Z$47,23,FALSE))</f>
        <v/>
      </c>
      <c r="AC47" s="445" t="str">
        <f>IF(AC45="","",VLOOKUP(AC45,'【標準様式１】シフト記号表（勤務時間帯）'!$D$6:$Z$47,23,FALSE))</f>
        <v/>
      </c>
      <c r="AD47" s="445" t="str">
        <f>IF(AD45="","",VLOOKUP(AD45,'【標準様式１】シフト記号表（勤務時間帯）'!$D$6:$Z$47,23,FALSE))</f>
        <v/>
      </c>
      <c r="AE47" s="445" t="str">
        <f>IF(AE45="","",VLOOKUP(AE45,'【標準様式１】シフト記号表（勤務時間帯）'!$D$6:$Z$47,23,FALSE))</f>
        <v/>
      </c>
      <c r="AF47" s="445" t="str">
        <f>IF(AF45="","",VLOOKUP(AF45,'【標準様式１】シフト記号表（勤務時間帯）'!$D$6:$Z$47,23,FALSE))</f>
        <v/>
      </c>
      <c r="AG47" s="445" t="str">
        <f>IF(AG45="","",VLOOKUP(AG45,'【標準様式１】シフト記号表（勤務時間帯）'!$D$6:$Z$47,23,FALSE))</f>
        <v/>
      </c>
      <c r="AH47" s="446" t="str">
        <f>IF(AH45="","",VLOOKUP(AH45,'【標準様式１】シフト記号表（勤務時間帯）'!$D$6:$Z$47,23,FALSE))</f>
        <v/>
      </c>
      <c r="AI47" s="444" t="str">
        <f>IF(AI45="","",VLOOKUP(AI45,'【標準様式１】シフト記号表（勤務時間帯）'!$D$6:$Z$47,23,FALSE))</f>
        <v/>
      </c>
      <c r="AJ47" s="445" t="str">
        <f>IF(AJ45="","",VLOOKUP(AJ45,'【標準様式１】シフト記号表（勤務時間帯）'!$D$6:$Z$47,23,FALSE))</f>
        <v/>
      </c>
      <c r="AK47" s="445" t="str">
        <f>IF(AK45="","",VLOOKUP(AK45,'【標準様式１】シフト記号表（勤務時間帯）'!$D$6:$Z$47,23,FALSE))</f>
        <v/>
      </c>
      <c r="AL47" s="445" t="str">
        <f>IF(AL45="","",VLOOKUP(AL45,'【標準様式１】シフト記号表（勤務時間帯）'!$D$6:$Z$47,23,FALSE))</f>
        <v/>
      </c>
      <c r="AM47" s="445" t="str">
        <f>IF(AM45="","",VLOOKUP(AM45,'【標準様式１】シフト記号表（勤務時間帯）'!$D$6:$Z$47,23,FALSE))</f>
        <v/>
      </c>
      <c r="AN47" s="445" t="str">
        <f>IF(AN45="","",VLOOKUP(AN45,'【標準様式１】シフト記号表（勤務時間帯）'!$D$6:$Z$47,23,FALSE))</f>
        <v/>
      </c>
      <c r="AO47" s="446" t="str">
        <f>IF(AO45="","",VLOOKUP(AO45,'【標準様式１】シフト記号表（勤務時間帯）'!$D$6:$Z$47,23,FALSE))</f>
        <v/>
      </c>
      <c r="AP47" s="444" t="str">
        <f>IF(AP45="","",VLOOKUP(AP45,'【標準様式１】シフト記号表（勤務時間帯）'!$D$6:$Z$47,23,FALSE))</f>
        <v/>
      </c>
      <c r="AQ47" s="445" t="str">
        <f>IF(AQ45="","",VLOOKUP(AQ45,'【標準様式１】シフト記号表（勤務時間帯）'!$D$6:$Z$47,23,FALSE))</f>
        <v/>
      </c>
      <c r="AR47" s="445" t="str">
        <f>IF(AR45="","",VLOOKUP(AR45,'【標準様式１】シフト記号表（勤務時間帯）'!$D$6:$Z$47,23,FALSE))</f>
        <v/>
      </c>
      <c r="AS47" s="445" t="str">
        <f>IF(AS45="","",VLOOKUP(AS45,'【標準様式１】シフト記号表（勤務時間帯）'!$D$6:$Z$47,23,FALSE))</f>
        <v/>
      </c>
      <c r="AT47" s="445" t="str">
        <f>IF(AT45="","",VLOOKUP(AT45,'【標準様式１】シフト記号表（勤務時間帯）'!$D$6:$Z$47,23,FALSE))</f>
        <v/>
      </c>
      <c r="AU47" s="445" t="str">
        <f>IF(AU45="","",VLOOKUP(AU45,'【標準様式１】シフト記号表（勤務時間帯）'!$D$6:$Z$47,23,FALSE))</f>
        <v/>
      </c>
      <c r="AV47" s="446" t="str">
        <f>IF(AV45="","",VLOOKUP(AV45,'【標準様式１】シフト記号表（勤務時間帯）'!$D$6:$Z$47,23,FALSE))</f>
        <v/>
      </c>
      <c r="AW47" s="444" t="str">
        <f>IF(AW45="","",VLOOKUP(AW45,'【標準様式１】シフト記号表（勤務時間帯）'!$D$6:$Z$47,23,FALSE))</f>
        <v/>
      </c>
      <c r="AX47" s="445" t="str">
        <f>IF(AX45="","",VLOOKUP(AX45,'【標準様式１】シフト記号表（勤務時間帯）'!$D$6:$Z$47,23,FALSE))</f>
        <v/>
      </c>
      <c r="AY47" s="445" t="str">
        <f>IF(AY45="","",VLOOKUP(AY45,'【標準様式１】シフト記号表（勤務時間帯）'!$D$6:$Z$47,23,FALSE))</f>
        <v/>
      </c>
      <c r="AZ47" s="1355">
        <f>IF($BC$3="４週",SUM(U47:AV47),IF($BC$3="暦月",SUM(U47:AY47),""))</f>
        <v>0</v>
      </c>
      <c r="BA47" s="1356"/>
      <c r="BB47" s="1357">
        <f>IF($BC$3="４週",AZ47/4,IF($BC$3="暦月",(AZ47/($BC$8/7)),""))</f>
        <v>0</v>
      </c>
      <c r="BC47" s="1356"/>
      <c r="BD47" s="1349"/>
      <c r="BE47" s="1350"/>
      <c r="BF47" s="1350"/>
      <c r="BG47" s="1350"/>
      <c r="BH47" s="1351"/>
    </row>
    <row r="48" spans="2:60" ht="20.25" customHeight="1" x14ac:dyDescent="0.4">
      <c r="B48" s="447"/>
      <c r="C48" s="1298"/>
      <c r="D48" s="1299"/>
      <c r="E48" s="1300"/>
      <c r="F48" s="429"/>
      <c r="G48" s="430"/>
      <c r="H48" s="1362"/>
      <c r="I48" s="1310"/>
      <c r="J48" s="1311"/>
      <c r="K48" s="1311"/>
      <c r="L48" s="1312"/>
      <c r="M48" s="1319"/>
      <c r="N48" s="1320"/>
      <c r="O48" s="1321"/>
      <c r="P48" s="269" t="s">
        <v>833</v>
      </c>
      <c r="Q48" s="455"/>
      <c r="R48" s="455"/>
      <c r="S48" s="456"/>
      <c r="T48" s="461"/>
      <c r="U48" s="452"/>
      <c r="V48" s="453"/>
      <c r="W48" s="453"/>
      <c r="X48" s="453"/>
      <c r="Y48" s="453"/>
      <c r="Z48" s="453"/>
      <c r="AA48" s="454"/>
      <c r="AB48" s="452"/>
      <c r="AC48" s="453"/>
      <c r="AD48" s="453"/>
      <c r="AE48" s="453"/>
      <c r="AF48" s="453"/>
      <c r="AG48" s="453"/>
      <c r="AH48" s="454"/>
      <c r="AI48" s="452"/>
      <c r="AJ48" s="453"/>
      <c r="AK48" s="453"/>
      <c r="AL48" s="453"/>
      <c r="AM48" s="453"/>
      <c r="AN48" s="453"/>
      <c r="AO48" s="454"/>
      <c r="AP48" s="452"/>
      <c r="AQ48" s="453"/>
      <c r="AR48" s="453"/>
      <c r="AS48" s="453"/>
      <c r="AT48" s="453"/>
      <c r="AU48" s="453"/>
      <c r="AV48" s="454"/>
      <c r="AW48" s="452"/>
      <c r="AX48" s="453"/>
      <c r="AY48" s="453"/>
      <c r="AZ48" s="1328"/>
      <c r="BA48" s="1329"/>
      <c r="BB48" s="1342"/>
      <c r="BC48" s="1329"/>
      <c r="BD48" s="1343"/>
      <c r="BE48" s="1344"/>
      <c r="BF48" s="1344"/>
      <c r="BG48" s="1344"/>
      <c r="BH48" s="1345"/>
    </row>
    <row r="49" spans="2:60" ht="20.25" customHeight="1" x14ac:dyDescent="0.4">
      <c r="B49" s="428">
        <f>B46+1</f>
        <v>10</v>
      </c>
      <c r="C49" s="1301"/>
      <c r="D49" s="1302"/>
      <c r="E49" s="1303"/>
      <c r="F49" s="429">
        <f>C48</f>
        <v>0</v>
      </c>
      <c r="G49" s="430"/>
      <c r="H49" s="1308"/>
      <c r="I49" s="1313"/>
      <c r="J49" s="1314"/>
      <c r="K49" s="1314"/>
      <c r="L49" s="1315"/>
      <c r="M49" s="1322"/>
      <c r="N49" s="1323"/>
      <c r="O49" s="1324"/>
      <c r="P49" s="431" t="s">
        <v>835</v>
      </c>
      <c r="Q49" s="432"/>
      <c r="R49" s="432"/>
      <c r="S49" s="433"/>
      <c r="T49" s="434"/>
      <c r="U49" s="435" t="str">
        <f>IF(U48="","",VLOOKUP(U48,'【標準様式１】シフト記号表（勤務時間帯）'!$D$6:$X$47,21,FALSE))</f>
        <v/>
      </c>
      <c r="V49" s="436" t="str">
        <f>IF(V48="","",VLOOKUP(V48,'【標準様式１】シフト記号表（勤務時間帯）'!$D$6:$X$47,21,FALSE))</f>
        <v/>
      </c>
      <c r="W49" s="436" t="str">
        <f>IF(W48="","",VLOOKUP(W48,'【標準様式１】シフト記号表（勤務時間帯）'!$D$6:$X$47,21,FALSE))</f>
        <v/>
      </c>
      <c r="X49" s="436" t="str">
        <f>IF(X48="","",VLOOKUP(X48,'【標準様式１】シフト記号表（勤務時間帯）'!$D$6:$X$47,21,FALSE))</f>
        <v/>
      </c>
      <c r="Y49" s="436" t="str">
        <f>IF(Y48="","",VLOOKUP(Y48,'【標準様式１】シフト記号表（勤務時間帯）'!$D$6:$X$47,21,FALSE))</f>
        <v/>
      </c>
      <c r="Z49" s="436" t="str">
        <f>IF(Z48="","",VLOOKUP(Z48,'【標準様式１】シフト記号表（勤務時間帯）'!$D$6:$X$47,21,FALSE))</f>
        <v/>
      </c>
      <c r="AA49" s="437" t="str">
        <f>IF(AA48="","",VLOOKUP(AA48,'【標準様式１】シフト記号表（勤務時間帯）'!$D$6:$X$47,21,FALSE))</f>
        <v/>
      </c>
      <c r="AB49" s="435" t="str">
        <f>IF(AB48="","",VLOOKUP(AB48,'【標準様式１】シフト記号表（勤務時間帯）'!$D$6:$X$47,21,FALSE))</f>
        <v/>
      </c>
      <c r="AC49" s="436" t="str">
        <f>IF(AC48="","",VLOOKUP(AC48,'【標準様式１】シフト記号表（勤務時間帯）'!$D$6:$X$47,21,FALSE))</f>
        <v/>
      </c>
      <c r="AD49" s="436" t="str">
        <f>IF(AD48="","",VLOOKUP(AD48,'【標準様式１】シフト記号表（勤務時間帯）'!$D$6:$X$47,21,FALSE))</f>
        <v/>
      </c>
      <c r="AE49" s="436" t="str">
        <f>IF(AE48="","",VLOOKUP(AE48,'【標準様式１】シフト記号表（勤務時間帯）'!$D$6:$X$47,21,FALSE))</f>
        <v/>
      </c>
      <c r="AF49" s="436" t="str">
        <f>IF(AF48="","",VLOOKUP(AF48,'【標準様式１】シフト記号表（勤務時間帯）'!$D$6:$X$47,21,FALSE))</f>
        <v/>
      </c>
      <c r="AG49" s="436" t="str">
        <f>IF(AG48="","",VLOOKUP(AG48,'【標準様式１】シフト記号表（勤務時間帯）'!$D$6:$X$47,21,FALSE))</f>
        <v/>
      </c>
      <c r="AH49" s="437" t="str">
        <f>IF(AH48="","",VLOOKUP(AH48,'【標準様式１】シフト記号表（勤務時間帯）'!$D$6:$X$47,21,FALSE))</f>
        <v/>
      </c>
      <c r="AI49" s="435" t="str">
        <f>IF(AI48="","",VLOOKUP(AI48,'【標準様式１】シフト記号表（勤務時間帯）'!$D$6:$X$47,21,FALSE))</f>
        <v/>
      </c>
      <c r="AJ49" s="436" t="str">
        <f>IF(AJ48="","",VLOOKUP(AJ48,'【標準様式１】シフト記号表（勤務時間帯）'!$D$6:$X$47,21,FALSE))</f>
        <v/>
      </c>
      <c r="AK49" s="436" t="str">
        <f>IF(AK48="","",VLOOKUP(AK48,'【標準様式１】シフト記号表（勤務時間帯）'!$D$6:$X$47,21,FALSE))</f>
        <v/>
      </c>
      <c r="AL49" s="436" t="str">
        <f>IF(AL48="","",VLOOKUP(AL48,'【標準様式１】シフト記号表（勤務時間帯）'!$D$6:$X$47,21,FALSE))</f>
        <v/>
      </c>
      <c r="AM49" s="436" t="str">
        <f>IF(AM48="","",VLOOKUP(AM48,'【標準様式１】シフト記号表（勤務時間帯）'!$D$6:$X$47,21,FALSE))</f>
        <v/>
      </c>
      <c r="AN49" s="436" t="str">
        <f>IF(AN48="","",VLOOKUP(AN48,'【標準様式１】シフト記号表（勤務時間帯）'!$D$6:$X$47,21,FALSE))</f>
        <v/>
      </c>
      <c r="AO49" s="437" t="str">
        <f>IF(AO48="","",VLOOKUP(AO48,'【標準様式１】シフト記号表（勤務時間帯）'!$D$6:$X$47,21,FALSE))</f>
        <v/>
      </c>
      <c r="AP49" s="435" t="str">
        <f>IF(AP48="","",VLOOKUP(AP48,'【標準様式１】シフト記号表（勤務時間帯）'!$D$6:$X$47,21,FALSE))</f>
        <v/>
      </c>
      <c r="AQ49" s="436" t="str">
        <f>IF(AQ48="","",VLOOKUP(AQ48,'【標準様式１】シフト記号表（勤務時間帯）'!$D$6:$X$47,21,FALSE))</f>
        <v/>
      </c>
      <c r="AR49" s="436" t="str">
        <f>IF(AR48="","",VLOOKUP(AR48,'【標準様式１】シフト記号表（勤務時間帯）'!$D$6:$X$47,21,FALSE))</f>
        <v/>
      </c>
      <c r="AS49" s="436" t="str">
        <f>IF(AS48="","",VLOOKUP(AS48,'【標準様式１】シフト記号表（勤務時間帯）'!$D$6:$X$47,21,FALSE))</f>
        <v/>
      </c>
      <c r="AT49" s="436" t="str">
        <f>IF(AT48="","",VLOOKUP(AT48,'【標準様式１】シフト記号表（勤務時間帯）'!$D$6:$X$47,21,FALSE))</f>
        <v/>
      </c>
      <c r="AU49" s="436" t="str">
        <f>IF(AU48="","",VLOOKUP(AU48,'【標準様式１】シフト記号表（勤務時間帯）'!$D$6:$X$47,21,FALSE))</f>
        <v/>
      </c>
      <c r="AV49" s="437" t="str">
        <f>IF(AV48="","",VLOOKUP(AV48,'【標準様式１】シフト記号表（勤務時間帯）'!$D$6:$X$47,21,FALSE))</f>
        <v/>
      </c>
      <c r="AW49" s="435" t="str">
        <f>IF(AW48="","",VLOOKUP(AW48,'【標準様式１】シフト記号表（勤務時間帯）'!$D$6:$X$47,21,FALSE))</f>
        <v/>
      </c>
      <c r="AX49" s="436" t="str">
        <f>IF(AX48="","",VLOOKUP(AX48,'【標準様式１】シフト記号表（勤務時間帯）'!$D$6:$X$47,21,FALSE))</f>
        <v/>
      </c>
      <c r="AY49" s="436" t="str">
        <f>IF(AY48="","",VLOOKUP(AY48,'【標準様式１】シフト記号表（勤務時間帯）'!$D$6:$X$47,21,FALSE))</f>
        <v/>
      </c>
      <c r="AZ49" s="1352">
        <f>IF($BC$3="４週",SUM(U49:AV49),IF($BC$3="暦月",SUM(U49:AY49),""))</f>
        <v>0</v>
      </c>
      <c r="BA49" s="1353"/>
      <c r="BB49" s="1354">
        <f>IF($BC$3="４週",AZ49/4,IF($BC$3="暦月",(AZ49/($BC$8/7)),""))</f>
        <v>0</v>
      </c>
      <c r="BC49" s="1353"/>
      <c r="BD49" s="1346"/>
      <c r="BE49" s="1347"/>
      <c r="BF49" s="1347"/>
      <c r="BG49" s="1347"/>
      <c r="BH49" s="1348"/>
    </row>
    <row r="50" spans="2:60" ht="20.25" customHeight="1" x14ac:dyDescent="0.4">
      <c r="B50" s="438"/>
      <c r="C50" s="1304"/>
      <c r="D50" s="1305"/>
      <c r="E50" s="1306"/>
      <c r="F50" s="439"/>
      <c r="G50" s="440">
        <f>C48</f>
        <v>0</v>
      </c>
      <c r="H50" s="1309"/>
      <c r="I50" s="1316"/>
      <c r="J50" s="1317"/>
      <c r="K50" s="1317"/>
      <c r="L50" s="1318"/>
      <c r="M50" s="1325"/>
      <c r="N50" s="1326"/>
      <c r="O50" s="1327"/>
      <c r="P50" s="462" t="s">
        <v>836</v>
      </c>
      <c r="Q50" s="463"/>
      <c r="R50" s="463"/>
      <c r="S50" s="464"/>
      <c r="T50" s="465"/>
      <c r="U50" s="444" t="str">
        <f>IF(U48="","",VLOOKUP(U48,'【標準様式１】シフト記号表（勤務時間帯）'!$D$6:$Z$47,23,FALSE))</f>
        <v/>
      </c>
      <c r="V50" s="445" t="str">
        <f>IF(V48="","",VLOOKUP(V48,'【標準様式１】シフト記号表（勤務時間帯）'!$D$6:$Z$47,23,FALSE))</f>
        <v/>
      </c>
      <c r="W50" s="445" t="str">
        <f>IF(W48="","",VLOOKUP(W48,'【標準様式１】シフト記号表（勤務時間帯）'!$D$6:$Z$47,23,FALSE))</f>
        <v/>
      </c>
      <c r="X50" s="445" t="str">
        <f>IF(X48="","",VLOOKUP(X48,'【標準様式１】シフト記号表（勤務時間帯）'!$D$6:$Z$47,23,FALSE))</f>
        <v/>
      </c>
      <c r="Y50" s="445" t="str">
        <f>IF(Y48="","",VLOOKUP(Y48,'【標準様式１】シフト記号表（勤務時間帯）'!$D$6:$Z$47,23,FALSE))</f>
        <v/>
      </c>
      <c r="Z50" s="445" t="str">
        <f>IF(Z48="","",VLOOKUP(Z48,'【標準様式１】シフト記号表（勤務時間帯）'!$D$6:$Z$47,23,FALSE))</f>
        <v/>
      </c>
      <c r="AA50" s="446" t="str">
        <f>IF(AA48="","",VLOOKUP(AA48,'【標準様式１】シフト記号表（勤務時間帯）'!$D$6:$Z$47,23,FALSE))</f>
        <v/>
      </c>
      <c r="AB50" s="444" t="str">
        <f>IF(AB48="","",VLOOKUP(AB48,'【標準様式１】シフト記号表（勤務時間帯）'!$D$6:$Z$47,23,FALSE))</f>
        <v/>
      </c>
      <c r="AC50" s="445" t="str">
        <f>IF(AC48="","",VLOOKUP(AC48,'【標準様式１】シフト記号表（勤務時間帯）'!$D$6:$Z$47,23,FALSE))</f>
        <v/>
      </c>
      <c r="AD50" s="445" t="str">
        <f>IF(AD48="","",VLOOKUP(AD48,'【標準様式１】シフト記号表（勤務時間帯）'!$D$6:$Z$47,23,FALSE))</f>
        <v/>
      </c>
      <c r="AE50" s="445" t="str">
        <f>IF(AE48="","",VLOOKUP(AE48,'【標準様式１】シフト記号表（勤務時間帯）'!$D$6:$Z$47,23,FALSE))</f>
        <v/>
      </c>
      <c r="AF50" s="445" t="str">
        <f>IF(AF48="","",VLOOKUP(AF48,'【標準様式１】シフト記号表（勤務時間帯）'!$D$6:$Z$47,23,FALSE))</f>
        <v/>
      </c>
      <c r="AG50" s="445" t="str">
        <f>IF(AG48="","",VLOOKUP(AG48,'【標準様式１】シフト記号表（勤務時間帯）'!$D$6:$Z$47,23,FALSE))</f>
        <v/>
      </c>
      <c r="AH50" s="446" t="str">
        <f>IF(AH48="","",VLOOKUP(AH48,'【標準様式１】シフト記号表（勤務時間帯）'!$D$6:$Z$47,23,FALSE))</f>
        <v/>
      </c>
      <c r="AI50" s="444" t="str">
        <f>IF(AI48="","",VLOOKUP(AI48,'【標準様式１】シフト記号表（勤務時間帯）'!$D$6:$Z$47,23,FALSE))</f>
        <v/>
      </c>
      <c r="AJ50" s="445" t="str">
        <f>IF(AJ48="","",VLOOKUP(AJ48,'【標準様式１】シフト記号表（勤務時間帯）'!$D$6:$Z$47,23,FALSE))</f>
        <v/>
      </c>
      <c r="AK50" s="445" t="str">
        <f>IF(AK48="","",VLOOKUP(AK48,'【標準様式１】シフト記号表（勤務時間帯）'!$D$6:$Z$47,23,FALSE))</f>
        <v/>
      </c>
      <c r="AL50" s="445" t="str">
        <f>IF(AL48="","",VLOOKUP(AL48,'【標準様式１】シフト記号表（勤務時間帯）'!$D$6:$Z$47,23,FALSE))</f>
        <v/>
      </c>
      <c r="AM50" s="445" t="str">
        <f>IF(AM48="","",VLOOKUP(AM48,'【標準様式１】シフト記号表（勤務時間帯）'!$D$6:$Z$47,23,FALSE))</f>
        <v/>
      </c>
      <c r="AN50" s="445" t="str">
        <f>IF(AN48="","",VLOOKUP(AN48,'【標準様式１】シフト記号表（勤務時間帯）'!$D$6:$Z$47,23,FALSE))</f>
        <v/>
      </c>
      <c r="AO50" s="446" t="str">
        <f>IF(AO48="","",VLOOKUP(AO48,'【標準様式１】シフト記号表（勤務時間帯）'!$D$6:$Z$47,23,FALSE))</f>
        <v/>
      </c>
      <c r="AP50" s="444" t="str">
        <f>IF(AP48="","",VLOOKUP(AP48,'【標準様式１】シフト記号表（勤務時間帯）'!$D$6:$Z$47,23,FALSE))</f>
        <v/>
      </c>
      <c r="AQ50" s="445" t="str">
        <f>IF(AQ48="","",VLOOKUP(AQ48,'【標準様式１】シフト記号表（勤務時間帯）'!$D$6:$Z$47,23,FALSE))</f>
        <v/>
      </c>
      <c r="AR50" s="445" t="str">
        <f>IF(AR48="","",VLOOKUP(AR48,'【標準様式１】シフト記号表（勤務時間帯）'!$D$6:$Z$47,23,FALSE))</f>
        <v/>
      </c>
      <c r="AS50" s="445" t="str">
        <f>IF(AS48="","",VLOOKUP(AS48,'【標準様式１】シフト記号表（勤務時間帯）'!$D$6:$Z$47,23,FALSE))</f>
        <v/>
      </c>
      <c r="AT50" s="445" t="str">
        <f>IF(AT48="","",VLOOKUP(AT48,'【標準様式１】シフト記号表（勤務時間帯）'!$D$6:$Z$47,23,FALSE))</f>
        <v/>
      </c>
      <c r="AU50" s="445" t="str">
        <f>IF(AU48="","",VLOOKUP(AU48,'【標準様式１】シフト記号表（勤務時間帯）'!$D$6:$Z$47,23,FALSE))</f>
        <v/>
      </c>
      <c r="AV50" s="446" t="str">
        <f>IF(AV48="","",VLOOKUP(AV48,'【標準様式１】シフト記号表（勤務時間帯）'!$D$6:$Z$47,23,FALSE))</f>
        <v/>
      </c>
      <c r="AW50" s="444" t="str">
        <f>IF(AW48="","",VLOOKUP(AW48,'【標準様式１】シフト記号表（勤務時間帯）'!$D$6:$Z$47,23,FALSE))</f>
        <v/>
      </c>
      <c r="AX50" s="445" t="str">
        <f>IF(AX48="","",VLOOKUP(AX48,'【標準様式１】シフト記号表（勤務時間帯）'!$D$6:$Z$47,23,FALSE))</f>
        <v/>
      </c>
      <c r="AY50" s="445" t="str">
        <f>IF(AY48="","",VLOOKUP(AY48,'【標準様式１】シフト記号表（勤務時間帯）'!$D$6:$Z$47,23,FALSE))</f>
        <v/>
      </c>
      <c r="AZ50" s="1355">
        <f>IF($BC$3="４週",SUM(U50:AV50),IF($BC$3="暦月",SUM(U50:AY50),""))</f>
        <v>0</v>
      </c>
      <c r="BA50" s="1356"/>
      <c r="BB50" s="1357">
        <f>IF($BC$3="４週",AZ50/4,IF($BC$3="暦月",(AZ50/($BC$8/7)),""))</f>
        <v>0</v>
      </c>
      <c r="BC50" s="1356"/>
      <c r="BD50" s="1349"/>
      <c r="BE50" s="1350"/>
      <c r="BF50" s="1350"/>
      <c r="BG50" s="1350"/>
      <c r="BH50" s="1351"/>
    </row>
    <row r="51" spans="2:60" ht="20.25" customHeight="1" x14ac:dyDescent="0.4">
      <c r="B51" s="447"/>
      <c r="C51" s="1298"/>
      <c r="D51" s="1299"/>
      <c r="E51" s="1300"/>
      <c r="F51" s="429"/>
      <c r="G51" s="430"/>
      <c r="H51" s="1362"/>
      <c r="I51" s="1310"/>
      <c r="J51" s="1311"/>
      <c r="K51" s="1311"/>
      <c r="L51" s="1312"/>
      <c r="M51" s="1319"/>
      <c r="N51" s="1320"/>
      <c r="O51" s="1321"/>
      <c r="P51" s="269" t="s">
        <v>833</v>
      </c>
      <c r="Q51" s="455"/>
      <c r="R51" s="455"/>
      <c r="S51" s="456"/>
      <c r="T51" s="461"/>
      <c r="U51" s="452"/>
      <c r="V51" s="453"/>
      <c r="W51" s="453"/>
      <c r="X51" s="453"/>
      <c r="Y51" s="453"/>
      <c r="Z51" s="453"/>
      <c r="AA51" s="454"/>
      <c r="AB51" s="452"/>
      <c r="AC51" s="453"/>
      <c r="AD51" s="453"/>
      <c r="AE51" s="453"/>
      <c r="AF51" s="453"/>
      <c r="AG51" s="453"/>
      <c r="AH51" s="454"/>
      <c r="AI51" s="452"/>
      <c r="AJ51" s="453"/>
      <c r="AK51" s="453"/>
      <c r="AL51" s="453"/>
      <c r="AM51" s="453"/>
      <c r="AN51" s="453"/>
      <c r="AO51" s="454"/>
      <c r="AP51" s="452"/>
      <c r="AQ51" s="453"/>
      <c r="AR51" s="453"/>
      <c r="AS51" s="453"/>
      <c r="AT51" s="453"/>
      <c r="AU51" s="453"/>
      <c r="AV51" s="454"/>
      <c r="AW51" s="452"/>
      <c r="AX51" s="453"/>
      <c r="AY51" s="453"/>
      <c r="AZ51" s="1328"/>
      <c r="BA51" s="1329"/>
      <c r="BB51" s="1342"/>
      <c r="BC51" s="1329"/>
      <c r="BD51" s="1343"/>
      <c r="BE51" s="1344"/>
      <c r="BF51" s="1344"/>
      <c r="BG51" s="1344"/>
      <c r="BH51" s="1345"/>
    </row>
    <row r="52" spans="2:60" ht="20.25" customHeight="1" x14ac:dyDescent="0.4">
      <c r="B52" s="428">
        <f>B49+1</f>
        <v>11</v>
      </c>
      <c r="C52" s="1301"/>
      <c r="D52" s="1302"/>
      <c r="E52" s="1303"/>
      <c r="F52" s="429">
        <f>C51</f>
        <v>0</v>
      </c>
      <c r="G52" s="430"/>
      <c r="H52" s="1308"/>
      <c r="I52" s="1313"/>
      <c r="J52" s="1314"/>
      <c r="K52" s="1314"/>
      <c r="L52" s="1315"/>
      <c r="M52" s="1322"/>
      <c r="N52" s="1323"/>
      <c r="O52" s="1324"/>
      <c r="P52" s="431" t="s">
        <v>835</v>
      </c>
      <c r="Q52" s="432"/>
      <c r="R52" s="432"/>
      <c r="S52" s="433"/>
      <c r="T52" s="434"/>
      <c r="U52" s="435" t="str">
        <f>IF(U51="","",VLOOKUP(U51,'【標準様式１】シフト記号表（勤務時間帯）'!$D$6:$X$47,21,FALSE))</f>
        <v/>
      </c>
      <c r="V52" s="436" t="str">
        <f>IF(V51="","",VLOOKUP(V51,'【標準様式１】シフト記号表（勤務時間帯）'!$D$6:$X$47,21,FALSE))</f>
        <v/>
      </c>
      <c r="W52" s="436" t="str">
        <f>IF(W51="","",VLOOKUP(W51,'【標準様式１】シフト記号表（勤務時間帯）'!$D$6:$X$47,21,FALSE))</f>
        <v/>
      </c>
      <c r="X52" s="436" t="str">
        <f>IF(X51="","",VLOOKUP(X51,'【標準様式１】シフト記号表（勤務時間帯）'!$D$6:$X$47,21,FALSE))</f>
        <v/>
      </c>
      <c r="Y52" s="436" t="str">
        <f>IF(Y51="","",VLOOKUP(Y51,'【標準様式１】シフト記号表（勤務時間帯）'!$D$6:$X$47,21,FALSE))</f>
        <v/>
      </c>
      <c r="Z52" s="436" t="str">
        <f>IF(Z51="","",VLOOKUP(Z51,'【標準様式１】シフト記号表（勤務時間帯）'!$D$6:$X$47,21,FALSE))</f>
        <v/>
      </c>
      <c r="AA52" s="437" t="str">
        <f>IF(AA51="","",VLOOKUP(AA51,'【標準様式１】シフト記号表（勤務時間帯）'!$D$6:$X$47,21,FALSE))</f>
        <v/>
      </c>
      <c r="AB52" s="435" t="str">
        <f>IF(AB51="","",VLOOKUP(AB51,'【標準様式１】シフト記号表（勤務時間帯）'!$D$6:$X$47,21,FALSE))</f>
        <v/>
      </c>
      <c r="AC52" s="436" t="str">
        <f>IF(AC51="","",VLOOKUP(AC51,'【標準様式１】シフト記号表（勤務時間帯）'!$D$6:$X$47,21,FALSE))</f>
        <v/>
      </c>
      <c r="AD52" s="436" t="str">
        <f>IF(AD51="","",VLOOKUP(AD51,'【標準様式１】シフト記号表（勤務時間帯）'!$D$6:$X$47,21,FALSE))</f>
        <v/>
      </c>
      <c r="AE52" s="436" t="str">
        <f>IF(AE51="","",VLOOKUP(AE51,'【標準様式１】シフト記号表（勤務時間帯）'!$D$6:$X$47,21,FALSE))</f>
        <v/>
      </c>
      <c r="AF52" s="436" t="str">
        <f>IF(AF51="","",VLOOKUP(AF51,'【標準様式１】シフト記号表（勤務時間帯）'!$D$6:$X$47,21,FALSE))</f>
        <v/>
      </c>
      <c r="AG52" s="436" t="str">
        <f>IF(AG51="","",VLOOKUP(AG51,'【標準様式１】シフト記号表（勤務時間帯）'!$D$6:$X$47,21,FALSE))</f>
        <v/>
      </c>
      <c r="AH52" s="437" t="str">
        <f>IF(AH51="","",VLOOKUP(AH51,'【標準様式１】シフト記号表（勤務時間帯）'!$D$6:$X$47,21,FALSE))</f>
        <v/>
      </c>
      <c r="AI52" s="435" t="str">
        <f>IF(AI51="","",VLOOKUP(AI51,'【標準様式１】シフト記号表（勤務時間帯）'!$D$6:$X$47,21,FALSE))</f>
        <v/>
      </c>
      <c r="AJ52" s="436" t="str">
        <f>IF(AJ51="","",VLOOKUP(AJ51,'【標準様式１】シフト記号表（勤務時間帯）'!$D$6:$X$47,21,FALSE))</f>
        <v/>
      </c>
      <c r="AK52" s="436" t="str">
        <f>IF(AK51="","",VLOOKUP(AK51,'【標準様式１】シフト記号表（勤務時間帯）'!$D$6:$X$47,21,FALSE))</f>
        <v/>
      </c>
      <c r="AL52" s="436" t="str">
        <f>IF(AL51="","",VLOOKUP(AL51,'【標準様式１】シフト記号表（勤務時間帯）'!$D$6:$X$47,21,FALSE))</f>
        <v/>
      </c>
      <c r="AM52" s="436" t="str">
        <f>IF(AM51="","",VLOOKUP(AM51,'【標準様式１】シフト記号表（勤務時間帯）'!$D$6:$X$47,21,FALSE))</f>
        <v/>
      </c>
      <c r="AN52" s="436" t="str">
        <f>IF(AN51="","",VLOOKUP(AN51,'【標準様式１】シフト記号表（勤務時間帯）'!$D$6:$X$47,21,FALSE))</f>
        <v/>
      </c>
      <c r="AO52" s="437" t="str">
        <f>IF(AO51="","",VLOOKUP(AO51,'【標準様式１】シフト記号表（勤務時間帯）'!$D$6:$X$47,21,FALSE))</f>
        <v/>
      </c>
      <c r="AP52" s="435" t="str">
        <f>IF(AP51="","",VLOOKUP(AP51,'【標準様式１】シフト記号表（勤務時間帯）'!$D$6:$X$47,21,FALSE))</f>
        <v/>
      </c>
      <c r="AQ52" s="436" t="str">
        <f>IF(AQ51="","",VLOOKUP(AQ51,'【標準様式１】シフト記号表（勤務時間帯）'!$D$6:$X$47,21,FALSE))</f>
        <v/>
      </c>
      <c r="AR52" s="436" t="str">
        <f>IF(AR51="","",VLOOKUP(AR51,'【標準様式１】シフト記号表（勤務時間帯）'!$D$6:$X$47,21,FALSE))</f>
        <v/>
      </c>
      <c r="AS52" s="436" t="str">
        <f>IF(AS51="","",VLOOKUP(AS51,'【標準様式１】シフト記号表（勤務時間帯）'!$D$6:$X$47,21,FALSE))</f>
        <v/>
      </c>
      <c r="AT52" s="436" t="str">
        <f>IF(AT51="","",VLOOKUP(AT51,'【標準様式１】シフト記号表（勤務時間帯）'!$D$6:$X$47,21,FALSE))</f>
        <v/>
      </c>
      <c r="AU52" s="436" t="str">
        <f>IF(AU51="","",VLOOKUP(AU51,'【標準様式１】シフト記号表（勤務時間帯）'!$D$6:$X$47,21,FALSE))</f>
        <v/>
      </c>
      <c r="AV52" s="437" t="str">
        <f>IF(AV51="","",VLOOKUP(AV51,'【標準様式１】シフト記号表（勤務時間帯）'!$D$6:$X$47,21,FALSE))</f>
        <v/>
      </c>
      <c r="AW52" s="435" t="str">
        <f>IF(AW51="","",VLOOKUP(AW51,'【標準様式１】シフト記号表（勤務時間帯）'!$D$6:$X$47,21,FALSE))</f>
        <v/>
      </c>
      <c r="AX52" s="436" t="str">
        <f>IF(AX51="","",VLOOKUP(AX51,'【標準様式１】シフト記号表（勤務時間帯）'!$D$6:$X$47,21,FALSE))</f>
        <v/>
      </c>
      <c r="AY52" s="436" t="str">
        <f>IF(AY51="","",VLOOKUP(AY51,'【標準様式１】シフト記号表（勤務時間帯）'!$D$6:$X$47,21,FALSE))</f>
        <v/>
      </c>
      <c r="AZ52" s="1352">
        <f>IF($BC$3="４週",SUM(U52:AV52),IF($BC$3="暦月",SUM(U52:AY52),""))</f>
        <v>0</v>
      </c>
      <c r="BA52" s="1353"/>
      <c r="BB52" s="1354">
        <f>IF($BC$3="４週",AZ52/4,IF($BC$3="暦月",(AZ52/($BC$8/7)),""))</f>
        <v>0</v>
      </c>
      <c r="BC52" s="1353"/>
      <c r="BD52" s="1346"/>
      <c r="BE52" s="1347"/>
      <c r="BF52" s="1347"/>
      <c r="BG52" s="1347"/>
      <c r="BH52" s="1348"/>
    </row>
    <row r="53" spans="2:60" ht="20.25" customHeight="1" x14ac:dyDescent="0.4">
      <c r="B53" s="438"/>
      <c r="C53" s="1304"/>
      <c r="D53" s="1305"/>
      <c r="E53" s="1306"/>
      <c r="F53" s="439"/>
      <c r="G53" s="440">
        <f>C51</f>
        <v>0</v>
      </c>
      <c r="H53" s="1309"/>
      <c r="I53" s="1316"/>
      <c r="J53" s="1317"/>
      <c r="K53" s="1317"/>
      <c r="L53" s="1318"/>
      <c r="M53" s="1325"/>
      <c r="N53" s="1326"/>
      <c r="O53" s="1327"/>
      <c r="P53" s="462" t="s">
        <v>836</v>
      </c>
      <c r="Q53" s="463"/>
      <c r="R53" s="463"/>
      <c r="S53" s="464"/>
      <c r="T53" s="465"/>
      <c r="U53" s="444" t="str">
        <f>IF(U51="","",VLOOKUP(U51,'【標準様式１】シフト記号表（勤務時間帯）'!$D$6:$Z$47,23,FALSE))</f>
        <v/>
      </c>
      <c r="V53" s="445" t="str">
        <f>IF(V51="","",VLOOKUP(V51,'【標準様式１】シフト記号表（勤務時間帯）'!$D$6:$Z$47,23,FALSE))</f>
        <v/>
      </c>
      <c r="W53" s="445" t="str">
        <f>IF(W51="","",VLOOKUP(W51,'【標準様式１】シフト記号表（勤務時間帯）'!$D$6:$Z$47,23,FALSE))</f>
        <v/>
      </c>
      <c r="X53" s="445" t="str">
        <f>IF(X51="","",VLOOKUP(X51,'【標準様式１】シフト記号表（勤務時間帯）'!$D$6:$Z$47,23,FALSE))</f>
        <v/>
      </c>
      <c r="Y53" s="445" t="str">
        <f>IF(Y51="","",VLOOKUP(Y51,'【標準様式１】シフト記号表（勤務時間帯）'!$D$6:$Z$47,23,FALSE))</f>
        <v/>
      </c>
      <c r="Z53" s="445" t="str">
        <f>IF(Z51="","",VLOOKUP(Z51,'【標準様式１】シフト記号表（勤務時間帯）'!$D$6:$Z$47,23,FALSE))</f>
        <v/>
      </c>
      <c r="AA53" s="446" t="str">
        <f>IF(AA51="","",VLOOKUP(AA51,'【標準様式１】シフト記号表（勤務時間帯）'!$D$6:$Z$47,23,FALSE))</f>
        <v/>
      </c>
      <c r="AB53" s="444" t="str">
        <f>IF(AB51="","",VLOOKUP(AB51,'【標準様式１】シフト記号表（勤務時間帯）'!$D$6:$Z$47,23,FALSE))</f>
        <v/>
      </c>
      <c r="AC53" s="445" t="str">
        <f>IF(AC51="","",VLOOKUP(AC51,'【標準様式１】シフト記号表（勤務時間帯）'!$D$6:$Z$47,23,FALSE))</f>
        <v/>
      </c>
      <c r="AD53" s="445" t="str">
        <f>IF(AD51="","",VLOOKUP(AD51,'【標準様式１】シフト記号表（勤務時間帯）'!$D$6:$Z$47,23,FALSE))</f>
        <v/>
      </c>
      <c r="AE53" s="445" t="str">
        <f>IF(AE51="","",VLOOKUP(AE51,'【標準様式１】シフト記号表（勤務時間帯）'!$D$6:$Z$47,23,FALSE))</f>
        <v/>
      </c>
      <c r="AF53" s="445" t="str">
        <f>IF(AF51="","",VLOOKUP(AF51,'【標準様式１】シフト記号表（勤務時間帯）'!$D$6:$Z$47,23,FALSE))</f>
        <v/>
      </c>
      <c r="AG53" s="445" t="str">
        <f>IF(AG51="","",VLOOKUP(AG51,'【標準様式１】シフト記号表（勤務時間帯）'!$D$6:$Z$47,23,FALSE))</f>
        <v/>
      </c>
      <c r="AH53" s="446" t="str">
        <f>IF(AH51="","",VLOOKUP(AH51,'【標準様式１】シフト記号表（勤務時間帯）'!$D$6:$Z$47,23,FALSE))</f>
        <v/>
      </c>
      <c r="AI53" s="444" t="str">
        <f>IF(AI51="","",VLOOKUP(AI51,'【標準様式１】シフト記号表（勤務時間帯）'!$D$6:$Z$47,23,FALSE))</f>
        <v/>
      </c>
      <c r="AJ53" s="445" t="str">
        <f>IF(AJ51="","",VLOOKUP(AJ51,'【標準様式１】シフト記号表（勤務時間帯）'!$D$6:$Z$47,23,FALSE))</f>
        <v/>
      </c>
      <c r="AK53" s="445" t="str">
        <f>IF(AK51="","",VLOOKUP(AK51,'【標準様式１】シフト記号表（勤務時間帯）'!$D$6:$Z$47,23,FALSE))</f>
        <v/>
      </c>
      <c r="AL53" s="445" t="str">
        <f>IF(AL51="","",VLOOKUP(AL51,'【標準様式１】シフト記号表（勤務時間帯）'!$D$6:$Z$47,23,FALSE))</f>
        <v/>
      </c>
      <c r="AM53" s="445" t="str">
        <f>IF(AM51="","",VLOOKUP(AM51,'【標準様式１】シフト記号表（勤務時間帯）'!$D$6:$Z$47,23,FALSE))</f>
        <v/>
      </c>
      <c r="AN53" s="445" t="str">
        <f>IF(AN51="","",VLOOKUP(AN51,'【標準様式１】シフト記号表（勤務時間帯）'!$D$6:$Z$47,23,FALSE))</f>
        <v/>
      </c>
      <c r="AO53" s="446" t="str">
        <f>IF(AO51="","",VLOOKUP(AO51,'【標準様式１】シフト記号表（勤務時間帯）'!$D$6:$Z$47,23,FALSE))</f>
        <v/>
      </c>
      <c r="AP53" s="444" t="str">
        <f>IF(AP51="","",VLOOKUP(AP51,'【標準様式１】シフト記号表（勤務時間帯）'!$D$6:$Z$47,23,FALSE))</f>
        <v/>
      </c>
      <c r="AQ53" s="445" t="str">
        <f>IF(AQ51="","",VLOOKUP(AQ51,'【標準様式１】シフト記号表（勤務時間帯）'!$D$6:$Z$47,23,FALSE))</f>
        <v/>
      </c>
      <c r="AR53" s="445" t="str">
        <f>IF(AR51="","",VLOOKUP(AR51,'【標準様式１】シフト記号表（勤務時間帯）'!$D$6:$Z$47,23,FALSE))</f>
        <v/>
      </c>
      <c r="AS53" s="445" t="str">
        <f>IF(AS51="","",VLOOKUP(AS51,'【標準様式１】シフト記号表（勤務時間帯）'!$D$6:$Z$47,23,FALSE))</f>
        <v/>
      </c>
      <c r="AT53" s="445" t="str">
        <f>IF(AT51="","",VLOOKUP(AT51,'【標準様式１】シフト記号表（勤務時間帯）'!$D$6:$Z$47,23,FALSE))</f>
        <v/>
      </c>
      <c r="AU53" s="445" t="str">
        <f>IF(AU51="","",VLOOKUP(AU51,'【標準様式１】シフト記号表（勤務時間帯）'!$D$6:$Z$47,23,FALSE))</f>
        <v/>
      </c>
      <c r="AV53" s="446" t="str">
        <f>IF(AV51="","",VLOOKUP(AV51,'【標準様式１】シフト記号表（勤務時間帯）'!$D$6:$Z$47,23,FALSE))</f>
        <v/>
      </c>
      <c r="AW53" s="444" t="str">
        <f>IF(AW51="","",VLOOKUP(AW51,'【標準様式１】シフト記号表（勤務時間帯）'!$D$6:$Z$47,23,FALSE))</f>
        <v/>
      </c>
      <c r="AX53" s="445" t="str">
        <f>IF(AX51="","",VLOOKUP(AX51,'【標準様式１】シフト記号表（勤務時間帯）'!$D$6:$Z$47,23,FALSE))</f>
        <v/>
      </c>
      <c r="AY53" s="445" t="str">
        <f>IF(AY51="","",VLOOKUP(AY51,'【標準様式１】シフト記号表（勤務時間帯）'!$D$6:$Z$47,23,FALSE))</f>
        <v/>
      </c>
      <c r="AZ53" s="1355">
        <f>IF($BC$3="４週",SUM(U53:AV53),IF($BC$3="暦月",SUM(U53:AY53),""))</f>
        <v>0</v>
      </c>
      <c r="BA53" s="1356"/>
      <c r="BB53" s="1357">
        <f>IF($BC$3="４週",AZ53/4,IF($BC$3="暦月",(AZ53/($BC$8/7)),""))</f>
        <v>0</v>
      </c>
      <c r="BC53" s="1356"/>
      <c r="BD53" s="1349"/>
      <c r="BE53" s="1350"/>
      <c r="BF53" s="1350"/>
      <c r="BG53" s="1350"/>
      <c r="BH53" s="1351"/>
    </row>
    <row r="54" spans="2:60" ht="20.25" customHeight="1" x14ac:dyDescent="0.4">
      <c r="B54" s="447"/>
      <c r="C54" s="1298"/>
      <c r="D54" s="1299"/>
      <c r="E54" s="1300"/>
      <c r="F54" s="429"/>
      <c r="G54" s="430"/>
      <c r="H54" s="1362"/>
      <c r="I54" s="1310"/>
      <c r="J54" s="1311"/>
      <c r="K54" s="1311"/>
      <c r="L54" s="1312"/>
      <c r="M54" s="1319"/>
      <c r="N54" s="1320"/>
      <c r="O54" s="1321"/>
      <c r="P54" s="269" t="s">
        <v>833</v>
      </c>
      <c r="Q54" s="455"/>
      <c r="R54" s="455"/>
      <c r="S54" s="456"/>
      <c r="T54" s="461"/>
      <c r="U54" s="452"/>
      <c r="V54" s="453"/>
      <c r="W54" s="453"/>
      <c r="X54" s="453"/>
      <c r="Y54" s="453"/>
      <c r="Z54" s="453"/>
      <c r="AA54" s="454"/>
      <c r="AB54" s="452"/>
      <c r="AC54" s="453"/>
      <c r="AD54" s="453"/>
      <c r="AE54" s="453"/>
      <c r="AF54" s="453"/>
      <c r="AG54" s="453"/>
      <c r="AH54" s="454"/>
      <c r="AI54" s="452"/>
      <c r="AJ54" s="453"/>
      <c r="AK54" s="453"/>
      <c r="AL54" s="453"/>
      <c r="AM54" s="453"/>
      <c r="AN54" s="453"/>
      <c r="AO54" s="454"/>
      <c r="AP54" s="452"/>
      <c r="AQ54" s="453"/>
      <c r="AR54" s="453"/>
      <c r="AS54" s="453"/>
      <c r="AT54" s="453"/>
      <c r="AU54" s="453"/>
      <c r="AV54" s="454"/>
      <c r="AW54" s="452"/>
      <c r="AX54" s="453"/>
      <c r="AY54" s="453"/>
      <c r="AZ54" s="1328"/>
      <c r="BA54" s="1329"/>
      <c r="BB54" s="1342"/>
      <c r="BC54" s="1329"/>
      <c r="BD54" s="1343"/>
      <c r="BE54" s="1344"/>
      <c r="BF54" s="1344"/>
      <c r="BG54" s="1344"/>
      <c r="BH54" s="1345"/>
    </row>
    <row r="55" spans="2:60" ht="20.25" customHeight="1" x14ac:dyDescent="0.4">
      <c r="B55" s="428">
        <f>B52+1</f>
        <v>12</v>
      </c>
      <c r="C55" s="1301"/>
      <c r="D55" s="1302"/>
      <c r="E55" s="1303"/>
      <c r="F55" s="429">
        <f>C54</f>
        <v>0</v>
      </c>
      <c r="G55" s="430"/>
      <c r="H55" s="1308"/>
      <c r="I55" s="1313"/>
      <c r="J55" s="1314"/>
      <c r="K55" s="1314"/>
      <c r="L55" s="1315"/>
      <c r="M55" s="1322"/>
      <c r="N55" s="1323"/>
      <c r="O55" s="1324"/>
      <c r="P55" s="431" t="s">
        <v>835</v>
      </c>
      <c r="Q55" s="432"/>
      <c r="R55" s="432"/>
      <c r="S55" s="433"/>
      <c r="T55" s="434"/>
      <c r="U55" s="435" t="str">
        <f>IF(U54="","",VLOOKUP(U54,'【標準様式１】シフト記号表（勤務時間帯）'!$D$6:$X$47,21,FALSE))</f>
        <v/>
      </c>
      <c r="V55" s="436" t="str">
        <f>IF(V54="","",VLOOKUP(V54,'【標準様式１】シフト記号表（勤務時間帯）'!$D$6:$X$47,21,FALSE))</f>
        <v/>
      </c>
      <c r="W55" s="436" t="str">
        <f>IF(W54="","",VLOOKUP(W54,'【標準様式１】シフト記号表（勤務時間帯）'!$D$6:$X$47,21,FALSE))</f>
        <v/>
      </c>
      <c r="X55" s="436" t="str">
        <f>IF(X54="","",VLOOKUP(X54,'【標準様式１】シフト記号表（勤務時間帯）'!$D$6:$X$47,21,FALSE))</f>
        <v/>
      </c>
      <c r="Y55" s="436" t="str">
        <f>IF(Y54="","",VLOOKUP(Y54,'【標準様式１】シフト記号表（勤務時間帯）'!$D$6:$X$47,21,FALSE))</f>
        <v/>
      </c>
      <c r="Z55" s="436" t="str">
        <f>IF(Z54="","",VLOOKUP(Z54,'【標準様式１】シフト記号表（勤務時間帯）'!$D$6:$X$47,21,FALSE))</f>
        <v/>
      </c>
      <c r="AA55" s="437" t="str">
        <f>IF(AA54="","",VLOOKUP(AA54,'【標準様式１】シフト記号表（勤務時間帯）'!$D$6:$X$47,21,FALSE))</f>
        <v/>
      </c>
      <c r="AB55" s="435" t="str">
        <f>IF(AB54="","",VLOOKUP(AB54,'【標準様式１】シフト記号表（勤務時間帯）'!$D$6:$X$47,21,FALSE))</f>
        <v/>
      </c>
      <c r="AC55" s="436" t="str">
        <f>IF(AC54="","",VLOOKUP(AC54,'【標準様式１】シフト記号表（勤務時間帯）'!$D$6:$X$47,21,FALSE))</f>
        <v/>
      </c>
      <c r="AD55" s="436" t="str">
        <f>IF(AD54="","",VLOOKUP(AD54,'【標準様式１】シフト記号表（勤務時間帯）'!$D$6:$X$47,21,FALSE))</f>
        <v/>
      </c>
      <c r="AE55" s="436" t="str">
        <f>IF(AE54="","",VLOOKUP(AE54,'【標準様式１】シフト記号表（勤務時間帯）'!$D$6:$X$47,21,FALSE))</f>
        <v/>
      </c>
      <c r="AF55" s="436" t="str">
        <f>IF(AF54="","",VLOOKUP(AF54,'【標準様式１】シフト記号表（勤務時間帯）'!$D$6:$X$47,21,FALSE))</f>
        <v/>
      </c>
      <c r="AG55" s="436" t="str">
        <f>IF(AG54="","",VLOOKUP(AG54,'【標準様式１】シフト記号表（勤務時間帯）'!$D$6:$X$47,21,FALSE))</f>
        <v/>
      </c>
      <c r="AH55" s="437" t="str">
        <f>IF(AH54="","",VLOOKUP(AH54,'【標準様式１】シフト記号表（勤務時間帯）'!$D$6:$X$47,21,FALSE))</f>
        <v/>
      </c>
      <c r="AI55" s="435" t="str">
        <f>IF(AI54="","",VLOOKUP(AI54,'【標準様式１】シフト記号表（勤務時間帯）'!$D$6:$X$47,21,FALSE))</f>
        <v/>
      </c>
      <c r="AJ55" s="436" t="str">
        <f>IF(AJ54="","",VLOOKUP(AJ54,'【標準様式１】シフト記号表（勤務時間帯）'!$D$6:$X$47,21,FALSE))</f>
        <v/>
      </c>
      <c r="AK55" s="436" t="str">
        <f>IF(AK54="","",VLOOKUP(AK54,'【標準様式１】シフト記号表（勤務時間帯）'!$D$6:$X$47,21,FALSE))</f>
        <v/>
      </c>
      <c r="AL55" s="436" t="str">
        <f>IF(AL54="","",VLOOKUP(AL54,'【標準様式１】シフト記号表（勤務時間帯）'!$D$6:$X$47,21,FALSE))</f>
        <v/>
      </c>
      <c r="AM55" s="436" t="str">
        <f>IF(AM54="","",VLOOKUP(AM54,'【標準様式１】シフト記号表（勤務時間帯）'!$D$6:$X$47,21,FALSE))</f>
        <v/>
      </c>
      <c r="AN55" s="436" t="str">
        <f>IF(AN54="","",VLOOKUP(AN54,'【標準様式１】シフト記号表（勤務時間帯）'!$D$6:$X$47,21,FALSE))</f>
        <v/>
      </c>
      <c r="AO55" s="437" t="str">
        <f>IF(AO54="","",VLOOKUP(AO54,'【標準様式１】シフト記号表（勤務時間帯）'!$D$6:$X$47,21,FALSE))</f>
        <v/>
      </c>
      <c r="AP55" s="435" t="str">
        <f>IF(AP54="","",VLOOKUP(AP54,'【標準様式１】シフト記号表（勤務時間帯）'!$D$6:$X$47,21,FALSE))</f>
        <v/>
      </c>
      <c r="AQ55" s="436" t="str">
        <f>IF(AQ54="","",VLOOKUP(AQ54,'【標準様式１】シフト記号表（勤務時間帯）'!$D$6:$X$47,21,FALSE))</f>
        <v/>
      </c>
      <c r="AR55" s="436" t="str">
        <f>IF(AR54="","",VLOOKUP(AR54,'【標準様式１】シフト記号表（勤務時間帯）'!$D$6:$X$47,21,FALSE))</f>
        <v/>
      </c>
      <c r="AS55" s="436" t="str">
        <f>IF(AS54="","",VLOOKUP(AS54,'【標準様式１】シフト記号表（勤務時間帯）'!$D$6:$X$47,21,FALSE))</f>
        <v/>
      </c>
      <c r="AT55" s="436" t="str">
        <f>IF(AT54="","",VLOOKUP(AT54,'【標準様式１】シフト記号表（勤務時間帯）'!$D$6:$X$47,21,FALSE))</f>
        <v/>
      </c>
      <c r="AU55" s="436" t="str">
        <f>IF(AU54="","",VLOOKUP(AU54,'【標準様式１】シフト記号表（勤務時間帯）'!$D$6:$X$47,21,FALSE))</f>
        <v/>
      </c>
      <c r="AV55" s="437" t="str">
        <f>IF(AV54="","",VLOOKUP(AV54,'【標準様式１】シフト記号表（勤務時間帯）'!$D$6:$X$47,21,FALSE))</f>
        <v/>
      </c>
      <c r="AW55" s="435" t="str">
        <f>IF(AW54="","",VLOOKUP(AW54,'【標準様式１】シフト記号表（勤務時間帯）'!$D$6:$X$47,21,FALSE))</f>
        <v/>
      </c>
      <c r="AX55" s="436" t="str">
        <f>IF(AX54="","",VLOOKUP(AX54,'【標準様式１】シフト記号表（勤務時間帯）'!$D$6:$X$47,21,FALSE))</f>
        <v/>
      </c>
      <c r="AY55" s="436" t="str">
        <f>IF(AY54="","",VLOOKUP(AY54,'【標準様式１】シフト記号表（勤務時間帯）'!$D$6:$X$47,21,FALSE))</f>
        <v/>
      </c>
      <c r="AZ55" s="1352">
        <f>IF($BC$3="４週",SUM(U55:AV55),IF($BC$3="暦月",SUM(U55:AY55),""))</f>
        <v>0</v>
      </c>
      <c r="BA55" s="1353"/>
      <c r="BB55" s="1354">
        <f>IF($BC$3="４週",AZ55/4,IF($BC$3="暦月",(AZ55/($BC$8/7)),""))</f>
        <v>0</v>
      </c>
      <c r="BC55" s="1353"/>
      <c r="BD55" s="1346"/>
      <c r="BE55" s="1347"/>
      <c r="BF55" s="1347"/>
      <c r="BG55" s="1347"/>
      <c r="BH55" s="1348"/>
    </row>
    <row r="56" spans="2:60" ht="20.25" customHeight="1" x14ac:dyDescent="0.4">
      <c r="B56" s="438"/>
      <c r="C56" s="1304"/>
      <c r="D56" s="1305"/>
      <c r="E56" s="1306"/>
      <c r="F56" s="439"/>
      <c r="G56" s="440">
        <f>C54</f>
        <v>0</v>
      </c>
      <c r="H56" s="1309"/>
      <c r="I56" s="1316"/>
      <c r="J56" s="1317"/>
      <c r="K56" s="1317"/>
      <c r="L56" s="1318"/>
      <c r="M56" s="1325"/>
      <c r="N56" s="1326"/>
      <c r="O56" s="1327"/>
      <c r="P56" s="462" t="s">
        <v>836</v>
      </c>
      <c r="Q56" s="463"/>
      <c r="R56" s="463"/>
      <c r="S56" s="464"/>
      <c r="T56" s="465"/>
      <c r="U56" s="444" t="str">
        <f>IF(U54="","",VLOOKUP(U54,'【標準様式１】シフト記号表（勤務時間帯）'!$D$6:$Z$47,23,FALSE))</f>
        <v/>
      </c>
      <c r="V56" s="445" t="str">
        <f>IF(V54="","",VLOOKUP(V54,'【標準様式１】シフト記号表（勤務時間帯）'!$D$6:$Z$47,23,FALSE))</f>
        <v/>
      </c>
      <c r="W56" s="445" t="str">
        <f>IF(W54="","",VLOOKUP(W54,'【標準様式１】シフト記号表（勤務時間帯）'!$D$6:$Z$47,23,FALSE))</f>
        <v/>
      </c>
      <c r="X56" s="445" t="str">
        <f>IF(X54="","",VLOOKUP(X54,'【標準様式１】シフト記号表（勤務時間帯）'!$D$6:$Z$47,23,FALSE))</f>
        <v/>
      </c>
      <c r="Y56" s="445" t="str">
        <f>IF(Y54="","",VLOOKUP(Y54,'【標準様式１】シフト記号表（勤務時間帯）'!$D$6:$Z$47,23,FALSE))</f>
        <v/>
      </c>
      <c r="Z56" s="445" t="str">
        <f>IF(Z54="","",VLOOKUP(Z54,'【標準様式１】シフト記号表（勤務時間帯）'!$D$6:$Z$47,23,FALSE))</f>
        <v/>
      </c>
      <c r="AA56" s="446" t="str">
        <f>IF(AA54="","",VLOOKUP(AA54,'【標準様式１】シフト記号表（勤務時間帯）'!$D$6:$Z$47,23,FALSE))</f>
        <v/>
      </c>
      <c r="AB56" s="444" t="str">
        <f>IF(AB54="","",VLOOKUP(AB54,'【標準様式１】シフト記号表（勤務時間帯）'!$D$6:$Z$47,23,FALSE))</f>
        <v/>
      </c>
      <c r="AC56" s="445" t="str">
        <f>IF(AC54="","",VLOOKUP(AC54,'【標準様式１】シフト記号表（勤務時間帯）'!$D$6:$Z$47,23,FALSE))</f>
        <v/>
      </c>
      <c r="AD56" s="445" t="str">
        <f>IF(AD54="","",VLOOKUP(AD54,'【標準様式１】シフト記号表（勤務時間帯）'!$D$6:$Z$47,23,FALSE))</f>
        <v/>
      </c>
      <c r="AE56" s="445" t="str">
        <f>IF(AE54="","",VLOOKUP(AE54,'【標準様式１】シフト記号表（勤務時間帯）'!$D$6:$Z$47,23,FALSE))</f>
        <v/>
      </c>
      <c r="AF56" s="445" t="str">
        <f>IF(AF54="","",VLOOKUP(AF54,'【標準様式１】シフト記号表（勤務時間帯）'!$D$6:$Z$47,23,FALSE))</f>
        <v/>
      </c>
      <c r="AG56" s="445" t="str">
        <f>IF(AG54="","",VLOOKUP(AG54,'【標準様式１】シフト記号表（勤務時間帯）'!$D$6:$Z$47,23,FALSE))</f>
        <v/>
      </c>
      <c r="AH56" s="446" t="str">
        <f>IF(AH54="","",VLOOKUP(AH54,'【標準様式１】シフト記号表（勤務時間帯）'!$D$6:$Z$47,23,FALSE))</f>
        <v/>
      </c>
      <c r="AI56" s="444" t="str">
        <f>IF(AI54="","",VLOOKUP(AI54,'【標準様式１】シフト記号表（勤務時間帯）'!$D$6:$Z$47,23,FALSE))</f>
        <v/>
      </c>
      <c r="AJ56" s="445" t="str">
        <f>IF(AJ54="","",VLOOKUP(AJ54,'【標準様式１】シフト記号表（勤務時間帯）'!$D$6:$Z$47,23,FALSE))</f>
        <v/>
      </c>
      <c r="AK56" s="445" t="str">
        <f>IF(AK54="","",VLOOKUP(AK54,'【標準様式１】シフト記号表（勤務時間帯）'!$D$6:$Z$47,23,FALSE))</f>
        <v/>
      </c>
      <c r="AL56" s="445" t="str">
        <f>IF(AL54="","",VLOOKUP(AL54,'【標準様式１】シフト記号表（勤務時間帯）'!$D$6:$Z$47,23,FALSE))</f>
        <v/>
      </c>
      <c r="AM56" s="445" t="str">
        <f>IF(AM54="","",VLOOKUP(AM54,'【標準様式１】シフト記号表（勤務時間帯）'!$D$6:$Z$47,23,FALSE))</f>
        <v/>
      </c>
      <c r="AN56" s="445" t="str">
        <f>IF(AN54="","",VLOOKUP(AN54,'【標準様式１】シフト記号表（勤務時間帯）'!$D$6:$Z$47,23,FALSE))</f>
        <v/>
      </c>
      <c r="AO56" s="446" t="str">
        <f>IF(AO54="","",VLOOKUP(AO54,'【標準様式１】シフト記号表（勤務時間帯）'!$D$6:$Z$47,23,FALSE))</f>
        <v/>
      </c>
      <c r="AP56" s="444" t="str">
        <f>IF(AP54="","",VLOOKUP(AP54,'【標準様式１】シフト記号表（勤務時間帯）'!$D$6:$Z$47,23,FALSE))</f>
        <v/>
      </c>
      <c r="AQ56" s="445" t="str">
        <f>IF(AQ54="","",VLOOKUP(AQ54,'【標準様式１】シフト記号表（勤務時間帯）'!$D$6:$Z$47,23,FALSE))</f>
        <v/>
      </c>
      <c r="AR56" s="445" t="str">
        <f>IF(AR54="","",VLOOKUP(AR54,'【標準様式１】シフト記号表（勤務時間帯）'!$D$6:$Z$47,23,FALSE))</f>
        <v/>
      </c>
      <c r="AS56" s="445" t="str">
        <f>IF(AS54="","",VLOOKUP(AS54,'【標準様式１】シフト記号表（勤務時間帯）'!$D$6:$Z$47,23,FALSE))</f>
        <v/>
      </c>
      <c r="AT56" s="445" t="str">
        <f>IF(AT54="","",VLOOKUP(AT54,'【標準様式１】シフト記号表（勤務時間帯）'!$D$6:$Z$47,23,FALSE))</f>
        <v/>
      </c>
      <c r="AU56" s="445" t="str">
        <f>IF(AU54="","",VLOOKUP(AU54,'【標準様式１】シフト記号表（勤務時間帯）'!$D$6:$Z$47,23,FALSE))</f>
        <v/>
      </c>
      <c r="AV56" s="446" t="str">
        <f>IF(AV54="","",VLOOKUP(AV54,'【標準様式１】シフト記号表（勤務時間帯）'!$D$6:$Z$47,23,FALSE))</f>
        <v/>
      </c>
      <c r="AW56" s="444" t="str">
        <f>IF(AW54="","",VLOOKUP(AW54,'【標準様式１】シフト記号表（勤務時間帯）'!$D$6:$Z$47,23,FALSE))</f>
        <v/>
      </c>
      <c r="AX56" s="445" t="str">
        <f>IF(AX54="","",VLOOKUP(AX54,'【標準様式１】シフト記号表（勤務時間帯）'!$D$6:$Z$47,23,FALSE))</f>
        <v/>
      </c>
      <c r="AY56" s="445" t="str">
        <f>IF(AY54="","",VLOOKUP(AY54,'【標準様式１】シフト記号表（勤務時間帯）'!$D$6:$Z$47,23,FALSE))</f>
        <v/>
      </c>
      <c r="AZ56" s="1355">
        <f>IF($BC$3="４週",SUM(U56:AV56),IF($BC$3="暦月",SUM(U56:AY56),""))</f>
        <v>0</v>
      </c>
      <c r="BA56" s="1356"/>
      <c r="BB56" s="1357">
        <f>IF($BC$3="４週",AZ56/4,IF($BC$3="暦月",(AZ56/($BC$8/7)),""))</f>
        <v>0</v>
      </c>
      <c r="BC56" s="1356"/>
      <c r="BD56" s="1349"/>
      <c r="BE56" s="1350"/>
      <c r="BF56" s="1350"/>
      <c r="BG56" s="1350"/>
      <c r="BH56" s="1351"/>
    </row>
    <row r="57" spans="2:60" ht="20.25" customHeight="1" x14ac:dyDescent="0.4">
      <c r="B57" s="447"/>
      <c r="C57" s="1298"/>
      <c r="D57" s="1299"/>
      <c r="E57" s="1300"/>
      <c r="F57" s="429"/>
      <c r="G57" s="430"/>
      <c r="H57" s="1362"/>
      <c r="I57" s="1310"/>
      <c r="J57" s="1311"/>
      <c r="K57" s="1311"/>
      <c r="L57" s="1312"/>
      <c r="M57" s="1319"/>
      <c r="N57" s="1320"/>
      <c r="O57" s="1321"/>
      <c r="P57" s="269" t="s">
        <v>833</v>
      </c>
      <c r="Q57" s="455"/>
      <c r="R57" s="455"/>
      <c r="S57" s="456"/>
      <c r="T57" s="461"/>
      <c r="U57" s="452"/>
      <c r="V57" s="453"/>
      <c r="W57" s="453"/>
      <c r="X57" s="453"/>
      <c r="Y57" s="453"/>
      <c r="Z57" s="453"/>
      <c r="AA57" s="454"/>
      <c r="AB57" s="452"/>
      <c r="AC57" s="453"/>
      <c r="AD57" s="453"/>
      <c r="AE57" s="453"/>
      <c r="AF57" s="453"/>
      <c r="AG57" s="453"/>
      <c r="AH57" s="454"/>
      <c r="AI57" s="452"/>
      <c r="AJ57" s="453"/>
      <c r="AK57" s="453"/>
      <c r="AL57" s="453"/>
      <c r="AM57" s="453"/>
      <c r="AN57" s="453"/>
      <c r="AO57" s="454"/>
      <c r="AP57" s="452"/>
      <c r="AQ57" s="453"/>
      <c r="AR57" s="453"/>
      <c r="AS57" s="453"/>
      <c r="AT57" s="453"/>
      <c r="AU57" s="453"/>
      <c r="AV57" s="454"/>
      <c r="AW57" s="452"/>
      <c r="AX57" s="453"/>
      <c r="AY57" s="453"/>
      <c r="AZ57" s="1328"/>
      <c r="BA57" s="1329"/>
      <c r="BB57" s="1342"/>
      <c r="BC57" s="1329"/>
      <c r="BD57" s="1343"/>
      <c r="BE57" s="1344"/>
      <c r="BF57" s="1344"/>
      <c r="BG57" s="1344"/>
      <c r="BH57" s="1345"/>
    </row>
    <row r="58" spans="2:60" ht="20.25" customHeight="1" x14ac:dyDescent="0.4">
      <c r="B58" s="428">
        <f>B55+1</f>
        <v>13</v>
      </c>
      <c r="C58" s="1301"/>
      <c r="D58" s="1302"/>
      <c r="E58" s="1303"/>
      <c r="F58" s="429">
        <f>C57</f>
        <v>0</v>
      </c>
      <c r="G58" s="430"/>
      <c r="H58" s="1308"/>
      <c r="I58" s="1313"/>
      <c r="J58" s="1314"/>
      <c r="K58" s="1314"/>
      <c r="L58" s="1315"/>
      <c r="M58" s="1322"/>
      <c r="N58" s="1323"/>
      <c r="O58" s="1324"/>
      <c r="P58" s="431" t="s">
        <v>835</v>
      </c>
      <c r="Q58" s="432"/>
      <c r="R58" s="432"/>
      <c r="S58" s="433"/>
      <c r="T58" s="434"/>
      <c r="U58" s="435" t="str">
        <f>IF(U57="","",VLOOKUP(U57,'【標準様式１】シフト記号表（勤務時間帯）'!$D$6:$X$47,21,FALSE))</f>
        <v/>
      </c>
      <c r="V58" s="436" t="str">
        <f>IF(V57="","",VLOOKUP(V57,'【標準様式１】シフト記号表（勤務時間帯）'!$D$6:$X$47,21,FALSE))</f>
        <v/>
      </c>
      <c r="W58" s="436" t="str">
        <f>IF(W57="","",VLOOKUP(W57,'【標準様式１】シフト記号表（勤務時間帯）'!$D$6:$X$47,21,FALSE))</f>
        <v/>
      </c>
      <c r="X58" s="436" t="str">
        <f>IF(X57="","",VLOOKUP(X57,'【標準様式１】シフト記号表（勤務時間帯）'!$D$6:$X$47,21,FALSE))</f>
        <v/>
      </c>
      <c r="Y58" s="436" t="str">
        <f>IF(Y57="","",VLOOKUP(Y57,'【標準様式１】シフト記号表（勤務時間帯）'!$D$6:$X$47,21,FALSE))</f>
        <v/>
      </c>
      <c r="Z58" s="436" t="str">
        <f>IF(Z57="","",VLOOKUP(Z57,'【標準様式１】シフト記号表（勤務時間帯）'!$D$6:$X$47,21,FALSE))</f>
        <v/>
      </c>
      <c r="AA58" s="437" t="str">
        <f>IF(AA57="","",VLOOKUP(AA57,'【標準様式１】シフト記号表（勤務時間帯）'!$D$6:$X$47,21,FALSE))</f>
        <v/>
      </c>
      <c r="AB58" s="435" t="str">
        <f>IF(AB57="","",VLOOKUP(AB57,'【標準様式１】シフト記号表（勤務時間帯）'!$D$6:$X$47,21,FALSE))</f>
        <v/>
      </c>
      <c r="AC58" s="436" t="str">
        <f>IF(AC57="","",VLOOKUP(AC57,'【標準様式１】シフト記号表（勤務時間帯）'!$D$6:$X$47,21,FALSE))</f>
        <v/>
      </c>
      <c r="AD58" s="436" t="str">
        <f>IF(AD57="","",VLOOKUP(AD57,'【標準様式１】シフト記号表（勤務時間帯）'!$D$6:$X$47,21,FALSE))</f>
        <v/>
      </c>
      <c r="AE58" s="436" t="str">
        <f>IF(AE57="","",VLOOKUP(AE57,'【標準様式１】シフト記号表（勤務時間帯）'!$D$6:$X$47,21,FALSE))</f>
        <v/>
      </c>
      <c r="AF58" s="436" t="str">
        <f>IF(AF57="","",VLOOKUP(AF57,'【標準様式１】シフト記号表（勤務時間帯）'!$D$6:$X$47,21,FALSE))</f>
        <v/>
      </c>
      <c r="AG58" s="436" t="str">
        <f>IF(AG57="","",VLOOKUP(AG57,'【標準様式１】シフト記号表（勤務時間帯）'!$D$6:$X$47,21,FALSE))</f>
        <v/>
      </c>
      <c r="AH58" s="437" t="str">
        <f>IF(AH57="","",VLOOKUP(AH57,'【標準様式１】シフト記号表（勤務時間帯）'!$D$6:$X$47,21,FALSE))</f>
        <v/>
      </c>
      <c r="AI58" s="435" t="str">
        <f>IF(AI57="","",VLOOKUP(AI57,'【標準様式１】シフト記号表（勤務時間帯）'!$D$6:$X$47,21,FALSE))</f>
        <v/>
      </c>
      <c r="AJ58" s="436" t="str">
        <f>IF(AJ57="","",VLOOKUP(AJ57,'【標準様式１】シフト記号表（勤務時間帯）'!$D$6:$X$47,21,FALSE))</f>
        <v/>
      </c>
      <c r="AK58" s="436" t="str">
        <f>IF(AK57="","",VLOOKUP(AK57,'【標準様式１】シフト記号表（勤務時間帯）'!$D$6:$X$47,21,FALSE))</f>
        <v/>
      </c>
      <c r="AL58" s="436" t="str">
        <f>IF(AL57="","",VLOOKUP(AL57,'【標準様式１】シフト記号表（勤務時間帯）'!$D$6:$X$47,21,FALSE))</f>
        <v/>
      </c>
      <c r="AM58" s="436" t="str">
        <f>IF(AM57="","",VLOOKUP(AM57,'【標準様式１】シフト記号表（勤務時間帯）'!$D$6:$X$47,21,FALSE))</f>
        <v/>
      </c>
      <c r="AN58" s="436" t="str">
        <f>IF(AN57="","",VLOOKUP(AN57,'【標準様式１】シフト記号表（勤務時間帯）'!$D$6:$X$47,21,FALSE))</f>
        <v/>
      </c>
      <c r="AO58" s="437" t="str">
        <f>IF(AO57="","",VLOOKUP(AO57,'【標準様式１】シフト記号表（勤務時間帯）'!$D$6:$X$47,21,FALSE))</f>
        <v/>
      </c>
      <c r="AP58" s="435" t="str">
        <f>IF(AP57="","",VLOOKUP(AP57,'【標準様式１】シフト記号表（勤務時間帯）'!$D$6:$X$47,21,FALSE))</f>
        <v/>
      </c>
      <c r="AQ58" s="436" t="str">
        <f>IF(AQ57="","",VLOOKUP(AQ57,'【標準様式１】シフト記号表（勤務時間帯）'!$D$6:$X$47,21,FALSE))</f>
        <v/>
      </c>
      <c r="AR58" s="436" t="str">
        <f>IF(AR57="","",VLOOKUP(AR57,'【標準様式１】シフト記号表（勤務時間帯）'!$D$6:$X$47,21,FALSE))</f>
        <v/>
      </c>
      <c r="AS58" s="436" t="str">
        <f>IF(AS57="","",VLOOKUP(AS57,'【標準様式１】シフト記号表（勤務時間帯）'!$D$6:$X$47,21,FALSE))</f>
        <v/>
      </c>
      <c r="AT58" s="436" t="str">
        <f>IF(AT57="","",VLOOKUP(AT57,'【標準様式１】シフト記号表（勤務時間帯）'!$D$6:$X$47,21,FALSE))</f>
        <v/>
      </c>
      <c r="AU58" s="436" t="str">
        <f>IF(AU57="","",VLOOKUP(AU57,'【標準様式１】シフト記号表（勤務時間帯）'!$D$6:$X$47,21,FALSE))</f>
        <v/>
      </c>
      <c r="AV58" s="437" t="str">
        <f>IF(AV57="","",VLOOKUP(AV57,'【標準様式１】シフト記号表（勤務時間帯）'!$D$6:$X$47,21,FALSE))</f>
        <v/>
      </c>
      <c r="AW58" s="435" t="str">
        <f>IF(AW57="","",VLOOKUP(AW57,'【標準様式１】シフト記号表（勤務時間帯）'!$D$6:$X$47,21,FALSE))</f>
        <v/>
      </c>
      <c r="AX58" s="436" t="str">
        <f>IF(AX57="","",VLOOKUP(AX57,'【標準様式１】シフト記号表（勤務時間帯）'!$D$6:$X$47,21,FALSE))</f>
        <v/>
      </c>
      <c r="AY58" s="436" t="str">
        <f>IF(AY57="","",VLOOKUP(AY57,'【標準様式１】シフト記号表（勤務時間帯）'!$D$6:$X$47,21,FALSE))</f>
        <v/>
      </c>
      <c r="AZ58" s="1352">
        <f>IF($BC$3="４週",SUM(U58:AV58),IF($BC$3="暦月",SUM(U58:AY58),""))</f>
        <v>0</v>
      </c>
      <c r="BA58" s="1353"/>
      <c r="BB58" s="1354">
        <f>IF($BC$3="４週",AZ58/4,IF($BC$3="暦月",(AZ58/($BC$8/7)),""))</f>
        <v>0</v>
      </c>
      <c r="BC58" s="1353"/>
      <c r="BD58" s="1346"/>
      <c r="BE58" s="1347"/>
      <c r="BF58" s="1347"/>
      <c r="BG58" s="1347"/>
      <c r="BH58" s="1348"/>
    </row>
    <row r="59" spans="2:60" ht="20.25" customHeight="1" x14ac:dyDescent="0.4">
      <c r="B59" s="438"/>
      <c r="C59" s="1304"/>
      <c r="D59" s="1305"/>
      <c r="E59" s="1306"/>
      <c r="F59" s="439"/>
      <c r="G59" s="440">
        <f>C57</f>
        <v>0</v>
      </c>
      <c r="H59" s="1309"/>
      <c r="I59" s="1316"/>
      <c r="J59" s="1317"/>
      <c r="K59" s="1317"/>
      <c r="L59" s="1318"/>
      <c r="M59" s="1325"/>
      <c r="N59" s="1326"/>
      <c r="O59" s="1327"/>
      <c r="P59" s="462" t="s">
        <v>836</v>
      </c>
      <c r="Q59" s="463"/>
      <c r="R59" s="463"/>
      <c r="S59" s="464"/>
      <c r="T59" s="465"/>
      <c r="U59" s="444" t="str">
        <f>IF(U57="","",VLOOKUP(U57,'【標準様式１】シフト記号表（勤務時間帯）'!$D$6:$Z$47,23,FALSE))</f>
        <v/>
      </c>
      <c r="V59" s="445" t="str">
        <f>IF(V57="","",VLOOKUP(V57,'【標準様式１】シフト記号表（勤務時間帯）'!$D$6:$Z$47,23,FALSE))</f>
        <v/>
      </c>
      <c r="W59" s="445" t="str">
        <f>IF(W57="","",VLOOKUP(W57,'【標準様式１】シフト記号表（勤務時間帯）'!$D$6:$Z$47,23,FALSE))</f>
        <v/>
      </c>
      <c r="X59" s="445" t="str">
        <f>IF(X57="","",VLOOKUP(X57,'【標準様式１】シフト記号表（勤務時間帯）'!$D$6:$Z$47,23,FALSE))</f>
        <v/>
      </c>
      <c r="Y59" s="445" t="str">
        <f>IF(Y57="","",VLOOKUP(Y57,'【標準様式１】シフト記号表（勤務時間帯）'!$D$6:$Z$47,23,FALSE))</f>
        <v/>
      </c>
      <c r="Z59" s="445" t="str">
        <f>IF(Z57="","",VLOOKUP(Z57,'【標準様式１】シフト記号表（勤務時間帯）'!$D$6:$Z$47,23,FALSE))</f>
        <v/>
      </c>
      <c r="AA59" s="446" t="str">
        <f>IF(AA57="","",VLOOKUP(AA57,'【標準様式１】シフト記号表（勤務時間帯）'!$D$6:$Z$47,23,FALSE))</f>
        <v/>
      </c>
      <c r="AB59" s="444" t="str">
        <f>IF(AB57="","",VLOOKUP(AB57,'【標準様式１】シフト記号表（勤務時間帯）'!$D$6:$Z$47,23,FALSE))</f>
        <v/>
      </c>
      <c r="AC59" s="445" t="str">
        <f>IF(AC57="","",VLOOKUP(AC57,'【標準様式１】シフト記号表（勤務時間帯）'!$D$6:$Z$47,23,FALSE))</f>
        <v/>
      </c>
      <c r="AD59" s="445" t="str">
        <f>IF(AD57="","",VLOOKUP(AD57,'【標準様式１】シフト記号表（勤務時間帯）'!$D$6:$Z$47,23,FALSE))</f>
        <v/>
      </c>
      <c r="AE59" s="445" t="str">
        <f>IF(AE57="","",VLOOKUP(AE57,'【標準様式１】シフト記号表（勤務時間帯）'!$D$6:$Z$47,23,FALSE))</f>
        <v/>
      </c>
      <c r="AF59" s="445" t="str">
        <f>IF(AF57="","",VLOOKUP(AF57,'【標準様式１】シフト記号表（勤務時間帯）'!$D$6:$Z$47,23,FALSE))</f>
        <v/>
      </c>
      <c r="AG59" s="445" t="str">
        <f>IF(AG57="","",VLOOKUP(AG57,'【標準様式１】シフト記号表（勤務時間帯）'!$D$6:$Z$47,23,FALSE))</f>
        <v/>
      </c>
      <c r="AH59" s="446" t="str">
        <f>IF(AH57="","",VLOOKUP(AH57,'【標準様式１】シフト記号表（勤務時間帯）'!$D$6:$Z$47,23,FALSE))</f>
        <v/>
      </c>
      <c r="AI59" s="444" t="str">
        <f>IF(AI57="","",VLOOKUP(AI57,'【標準様式１】シフト記号表（勤務時間帯）'!$D$6:$Z$47,23,FALSE))</f>
        <v/>
      </c>
      <c r="AJ59" s="445" t="str">
        <f>IF(AJ57="","",VLOOKUP(AJ57,'【標準様式１】シフト記号表（勤務時間帯）'!$D$6:$Z$47,23,FALSE))</f>
        <v/>
      </c>
      <c r="AK59" s="445" t="str">
        <f>IF(AK57="","",VLOOKUP(AK57,'【標準様式１】シフト記号表（勤務時間帯）'!$D$6:$Z$47,23,FALSE))</f>
        <v/>
      </c>
      <c r="AL59" s="445" t="str">
        <f>IF(AL57="","",VLOOKUP(AL57,'【標準様式１】シフト記号表（勤務時間帯）'!$D$6:$Z$47,23,FALSE))</f>
        <v/>
      </c>
      <c r="AM59" s="445" t="str">
        <f>IF(AM57="","",VLOOKUP(AM57,'【標準様式１】シフト記号表（勤務時間帯）'!$D$6:$Z$47,23,FALSE))</f>
        <v/>
      </c>
      <c r="AN59" s="445" t="str">
        <f>IF(AN57="","",VLOOKUP(AN57,'【標準様式１】シフト記号表（勤務時間帯）'!$D$6:$Z$47,23,FALSE))</f>
        <v/>
      </c>
      <c r="AO59" s="446" t="str">
        <f>IF(AO57="","",VLOOKUP(AO57,'【標準様式１】シフト記号表（勤務時間帯）'!$D$6:$Z$47,23,FALSE))</f>
        <v/>
      </c>
      <c r="AP59" s="444" t="str">
        <f>IF(AP57="","",VLOOKUP(AP57,'【標準様式１】シフト記号表（勤務時間帯）'!$D$6:$Z$47,23,FALSE))</f>
        <v/>
      </c>
      <c r="AQ59" s="445" t="str">
        <f>IF(AQ57="","",VLOOKUP(AQ57,'【標準様式１】シフト記号表（勤務時間帯）'!$D$6:$Z$47,23,FALSE))</f>
        <v/>
      </c>
      <c r="AR59" s="445" t="str">
        <f>IF(AR57="","",VLOOKUP(AR57,'【標準様式１】シフト記号表（勤務時間帯）'!$D$6:$Z$47,23,FALSE))</f>
        <v/>
      </c>
      <c r="AS59" s="445" t="str">
        <f>IF(AS57="","",VLOOKUP(AS57,'【標準様式１】シフト記号表（勤務時間帯）'!$D$6:$Z$47,23,FALSE))</f>
        <v/>
      </c>
      <c r="AT59" s="445" t="str">
        <f>IF(AT57="","",VLOOKUP(AT57,'【標準様式１】シフト記号表（勤務時間帯）'!$D$6:$Z$47,23,FALSE))</f>
        <v/>
      </c>
      <c r="AU59" s="445" t="str">
        <f>IF(AU57="","",VLOOKUP(AU57,'【標準様式１】シフト記号表（勤務時間帯）'!$D$6:$Z$47,23,FALSE))</f>
        <v/>
      </c>
      <c r="AV59" s="446" t="str">
        <f>IF(AV57="","",VLOOKUP(AV57,'【標準様式１】シフト記号表（勤務時間帯）'!$D$6:$Z$47,23,FALSE))</f>
        <v/>
      </c>
      <c r="AW59" s="444" t="str">
        <f>IF(AW57="","",VLOOKUP(AW57,'【標準様式１】シフト記号表（勤務時間帯）'!$D$6:$Z$47,23,FALSE))</f>
        <v/>
      </c>
      <c r="AX59" s="445" t="str">
        <f>IF(AX57="","",VLOOKUP(AX57,'【標準様式１】シフト記号表（勤務時間帯）'!$D$6:$Z$47,23,FALSE))</f>
        <v/>
      </c>
      <c r="AY59" s="445" t="str">
        <f>IF(AY57="","",VLOOKUP(AY57,'【標準様式１】シフト記号表（勤務時間帯）'!$D$6:$Z$47,23,FALSE))</f>
        <v/>
      </c>
      <c r="AZ59" s="1355">
        <f>IF($BC$3="４週",SUM(U59:AV59),IF($BC$3="暦月",SUM(U59:AY59),""))</f>
        <v>0</v>
      </c>
      <c r="BA59" s="1356"/>
      <c r="BB59" s="1357">
        <f>IF($BC$3="４週",AZ59/4,IF($BC$3="暦月",(AZ59/($BC$8/7)),""))</f>
        <v>0</v>
      </c>
      <c r="BC59" s="1356"/>
      <c r="BD59" s="1349"/>
      <c r="BE59" s="1350"/>
      <c r="BF59" s="1350"/>
      <c r="BG59" s="1350"/>
      <c r="BH59" s="1351"/>
    </row>
    <row r="60" spans="2:60" ht="20.25" customHeight="1" x14ac:dyDescent="0.4">
      <c r="B60" s="447"/>
      <c r="C60" s="1298"/>
      <c r="D60" s="1299"/>
      <c r="E60" s="1300"/>
      <c r="F60" s="429"/>
      <c r="G60" s="430"/>
      <c r="H60" s="1362"/>
      <c r="I60" s="1310"/>
      <c r="J60" s="1311"/>
      <c r="K60" s="1311"/>
      <c r="L60" s="1312"/>
      <c r="M60" s="1319"/>
      <c r="N60" s="1320"/>
      <c r="O60" s="1321"/>
      <c r="P60" s="269" t="s">
        <v>833</v>
      </c>
      <c r="Q60" s="455"/>
      <c r="R60" s="455"/>
      <c r="S60" s="456"/>
      <c r="T60" s="461"/>
      <c r="U60" s="452"/>
      <c r="V60" s="453"/>
      <c r="W60" s="453"/>
      <c r="X60" s="453"/>
      <c r="Y60" s="453"/>
      <c r="Z60" s="453"/>
      <c r="AA60" s="454"/>
      <c r="AB60" s="452"/>
      <c r="AC60" s="453"/>
      <c r="AD60" s="453"/>
      <c r="AE60" s="453"/>
      <c r="AF60" s="453"/>
      <c r="AG60" s="453"/>
      <c r="AH60" s="454"/>
      <c r="AI60" s="452"/>
      <c r="AJ60" s="453"/>
      <c r="AK60" s="453"/>
      <c r="AL60" s="453"/>
      <c r="AM60" s="453"/>
      <c r="AN60" s="453"/>
      <c r="AO60" s="454"/>
      <c r="AP60" s="452"/>
      <c r="AQ60" s="453"/>
      <c r="AR60" s="453"/>
      <c r="AS60" s="453"/>
      <c r="AT60" s="453"/>
      <c r="AU60" s="453"/>
      <c r="AV60" s="454"/>
      <c r="AW60" s="452"/>
      <c r="AX60" s="453"/>
      <c r="AY60" s="453"/>
      <c r="AZ60" s="1328"/>
      <c r="BA60" s="1329"/>
      <c r="BB60" s="1342"/>
      <c r="BC60" s="1329"/>
      <c r="BD60" s="1343"/>
      <c r="BE60" s="1344"/>
      <c r="BF60" s="1344"/>
      <c r="BG60" s="1344"/>
      <c r="BH60" s="1345"/>
    </row>
    <row r="61" spans="2:60" ht="20.25" customHeight="1" x14ac:dyDescent="0.4">
      <c r="B61" s="428">
        <f>B58+1</f>
        <v>14</v>
      </c>
      <c r="C61" s="1301"/>
      <c r="D61" s="1302"/>
      <c r="E61" s="1303"/>
      <c r="F61" s="429">
        <f>C60</f>
        <v>0</v>
      </c>
      <c r="G61" s="430"/>
      <c r="H61" s="1308"/>
      <c r="I61" s="1313"/>
      <c r="J61" s="1314"/>
      <c r="K61" s="1314"/>
      <c r="L61" s="1315"/>
      <c r="M61" s="1322"/>
      <c r="N61" s="1323"/>
      <c r="O61" s="1324"/>
      <c r="P61" s="431" t="s">
        <v>835</v>
      </c>
      <c r="Q61" s="432"/>
      <c r="R61" s="432"/>
      <c r="S61" s="433"/>
      <c r="T61" s="434"/>
      <c r="U61" s="435" t="str">
        <f>IF(U60="","",VLOOKUP(U60,'【標準様式１】シフト記号表（勤務時間帯）'!$D$6:$X$47,21,FALSE))</f>
        <v/>
      </c>
      <c r="V61" s="436" t="str">
        <f>IF(V60="","",VLOOKUP(V60,'【標準様式１】シフト記号表（勤務時間帯）'!$D$6:$X$47,21,FALSE))</f>
        <v/>
      </c>
      <c r="W61" s="436" t="str">
        <f>IF(W60="","",VLOOKUP(W60,'【標準様式１】シフト記号表（勤務時間帯）'!$D$6:$X$47,21,FALSE))</f>
        <v/>
      </c>
      <c r="X61" s="436" t="str">
        <f>IF(X60="","",VLOOKUP(X60,'【標準様式１】シフト記号表（勤務時間帯）'!$D$6:$X$47,21,FALSE))</f>
        <v/>
      </c>
      <c r="Y61" s="436" t="str">
        <f>IF(Y60="","",VLOOKUP(Y60,'【標準様式１】シフト記号表（勤務時間帯）'!$D$6:$X$47,21,FALSE))</f>
        <v/>
      </c>
      <c r="Z61" s="436" t="str">
        <f>IF(Z60="","",VLOOKUP(Z60,'【標準様式１】シフト記号表（勤務時間帯）'!$D$6:$X$47,21,FALSE))</f>
        <v/>
      </c>
      <c r="AA61" s="437" t="str">
        <f>IF(AA60="","",VLOOKUP(AA60,'【標準様式１】シフト記号表（勤務時間帯）'!$D$6:$X$47,21,FALSE))</f>
        <v/>
      </c>
      <c r="AB61" s="435" t="str">
        <f>IF(AB60="","",VLOOKUP(AB60,'【標準様式１】シフト記号表（勤務時間帯）'!$D$6:$X$47,21,FALSE))</f>
        <v/>
      </c>
      <c r="AC61" s="436" t="str">
        <f>IF(AC60="","",VLOOKUP(AC60,'【標準様式１】シフト記号表（勤務時間帯）'!$D$6:$X$47,21,FALSE))</f>
        <v/>
      </c>
      <c r="AD61" s="436" t="str">
        <f>IF(AD60="","",VLOOKUP(AD60,'【標準様式１】シフト記号表（勤務時間帯）'!$D$6:$X$47,21,FALSE))</f>
        <v/>
      </c>
      <c r="AE61" s="436" t="str">
        <f>IF(AE60="","",VLOOKUP(AE60,'【標準様式１】シフト記号表（勤務時間帯）'!$D$6:$X$47,21,FALSE))</f>
        <v/>
      </c>
      <c r="AF61" s="436" t="str">
        <f>IF(AF60="","",VLOOKUP(AF60,'【標準様式１】シフト記号表（勤務時間帯）'!$D$6:$X$47,21,FALSE))</f>
        <v/>
      </c>
      <c r="AG61" s="436" t="str">
        <f>IF(AG60="","",VLOOKUP(AG60,'【標準様式１】シフト記号表（勤務時間帯）'!$D$6:$X$47,21,FALSE))</f>
        <v/>
      </c>
      <c r="AH61" s="437" t="str">
        <f>IF(AH60="","",VLOOKUP(AH60,'【標準様式１】シフト記号表（勤務時間帯）'!$D$6:$X$47,21,FALSE))</f>
        <v/>
      </c>
      <c r="AI61" s="435" t="str">
        <f>IF(AI60="","",VLOOKUP(AI60,'【標準様式１】シフト記号表（勤務時間帯）'!$D$6:$X$47,21,FALSE))</f>
        <v/>
      </c>
      <c r="AJ61" s="436" t="str">
        <f>IF(AJ60="","",VLOOKUP(AJ60,'【標準様式１】シフト記号表（勤務時間帯）'!$D$6:$X$47,21,FALSE))</f>
        <v/>
      </c>
      <c r="AK61" s="436" t="str">
        <f>IF(AK60="","",VLOOKUP(AK60,'【標準様式１】シフト記号表（勤務時間帯）'!$D$6:$X$47,21,FALSE))</f>
        <v/>
      </c>
      <c r="AL61" s="436" t="str">
        <f>IF(AL60="","",VLOOKUP(AL60,'【標準様式１】シフト記号表（勤務時間帯）'!$D$6:$X$47,21,FALSE))</f>
        <v/>
      </c>
      <c r="AM61" s="436" t="str">
        <f>IF(AM60="","",VLOOKUP(AM60,'【標準様式１】シフト記号表（勤務時間帯）'!$D$6:$X$47,21,FALSE))</f>
        <v/>
      </c>
      <c r="AN61" s="436" t="str">
        <f>IF(AN60="","",VLOOKUP(AN60,'【標準様式１】シフト記号表（勤務時間帯）'!$D$6:$X$47,21,FALSE))</f>
        <v/>
      </c>
      <c r="AO61" s="437" t="str">
        <f>IF(AO60="","",VLOOKUP(AO60,'【標準様式１】シフト記号表（勤務時間帯）'!$D$6:$X$47,21,FALSE))</f>
        <v/>
      </c>
      <c r="AP61" s="435" t="str">
        <f>IF(AP60="","",VLOOKUP(AP60,'【標準様式１】シフト記号表（勤務時間帯）'!$D$6:$X$47,21,FALSE))</f>
        <v/>
      </c>
      <c r="AQ61" s="436" t="str">
        <f>IF(AQ60="","",VLOOKUP(AQ60,'【標準様式１】シフト記号表（勤務時間帯）'!$D$6:$X$47,21,FALSE))</f>
        <v/>
      </c>
      <c r="AR61" s="436" t="str">
        <f>IF(AR60="","",VLOOKUP(AR60,'【標準様式１】シフト記号表（勤務時間帯）'!$D$6:$X$47,21,FALSE))</f>
        <v/>
      </c>
      <c r="AS61" s="436" t="str">
        <f>IF(AS60="","",VLOOKUP(AS60,'【標準様式１】シフト記号表（勤務時間帯）'!$D$6:$X$47,21,FALSE))</f>
        <v/>
      </c>
      <c r="AT61" s="436" t="str">
        <f>IF(AT60="","",VLOOKUP(AT60,'【標準様式１】シフト記号表（勤務時間帯）'!$D$6:$X$47,21,FALSE))</f>
        <v/>
      </c>
      <c r="AU61" s="436" t="str">
        <f>IF(AU60="","",VLOOKUP(AU60,'【標準様式１】シフト記号表（勤務時間帯）'!$D$6:$X$47,21,FALSE))</f>
        <v/>
      </c>
      <c r="AV61" s="437" t="str">
        <f>IF(AV60="","",VLOOKUP(AV60,'【標準様式１】シフト記号表（勤務時間帯）'!$D$6:$X$47,21,FALSE))</f>
        <v/>
      </c>
      <c r="AW61" s="435" t="str">
        <f>IF(AW60="","",VLOOKUP(AW60,'【標準様式１】シフト記号表（勤務時間帯）'!$D$6:$X$47,21,FALSE))</f>
        <v/>
      </c>
      <c r="AX61" s="436" t="str">
        <f>IF(AX60="","",VLOOKUP(AX60,'【標準様式１】シフト記号表（勤務時間帯）'!$D$6:$X$47,21,FALSE))</f>
        <v/>
      </c>
      <c r="AY61" s="436" t="str">
        <f>IF(AY60="","",VLOOKUP(AY60,'【標準様式１】シフト記号表（勤務時間帯）'!$D$6:$X$47,21,FALSE))</f>
        <v/>
      </c>
      <c r="AZ61" s="1352">
        <f>IF($BC$3="４週",SUM(U61:AV61),IF($BC$3="暦月",SUM(U61:AY61),""))</f>
        <v>0</v>
      </c>
      <c r="BA61" s="1353"/>
      <c r="BB61" s="1354">
        <f>IF($BC$3="４週",AZ61/4,IF($BC$3="暦月",(AZ61/($BC$8/7)),""))</f>
        <v>0</v>
      </c>
      <c r="BC61" s="1353"/>
      <c r="BD61" s="1346"/>
      <c r="BE61" s="1347"/>
      <c r="BF61" s="1347"/>
      <c r="BG61" s="1347"/>
      <c r="BH61" s="1348"/>
    </row>
    <row r="62" spans="2:60" ht="20.25" customHeight="1" x14ac:dyDescent="0.4">
      <c r="B62" s="438"/>
      <c r="C62" s="1304"/>
      <c r="D62" s="1305"/>
      <c r="E62" s="1306"/>
      <c r="F62" s="439"/>
      <c r="G62" s="440">
        <f>C60</f>
        <v>0</v>
      </c>
      <c r="H62" s="1309"/>
      <c r="I62" s="1316"/>
      <c r="J62" s="1317"/>
      <c r="K62" s="1317"/>
      <c r="L62" s="1318"/>
      <c r="M62" s="1325"/>
      <c r="N62" s="1326"/>
      <c r="O62" s="1327"/>
      <c r="P62" s="462" t="s">
        <v>836</v>
      </c>
      <c r="Q62" s="463"/>
      <c r="R62" s="463"/>
      <c r="S62" s="464"/>
      <c r="T62" s="465"/>
      <c r="U62" s="444" t="str">
        <f>IF(U60="","",VLOOKUP(U60,'【標準様式１】シフト記号表（勤務時間帯）'!$D$6:$Z$47,23,FALSE))</f>
        <v/>
      </c>
      <c r="V62" s="445" t="str">
        <f>IF(V60="","",VLOOKUP(V60,'【標準様式１】シフト記号表（勤務時間帯）'!$D$6:$Z$47,23,FALSE))</f>
        <v/>
      </c>
      <c r="W62" s="445" t="str">
        <f>IF(W60="","",VLOOKUP(W60,'【標準様式１】シフト記号表（勤務時間帯）'!$D$6:$Z$47,23,FALSE))</f>
        <v/>
      </c>
      <c r="X62" s="445" t="str">
        <f>IF(X60="","",VLOOKUP(X60,'【標準様式１】シフト記号表（勤務時間帯）'!$D$6:$Z$47,23,FALSE))</f>
        <v/>
      </c>
      <c r="Y62" s="445" t="str">
        <f>IF(Y60="","",VLOOKUP(Y60,'【標準様式１】シフト記号表（勤務時間帯）'!$D$6:$Z$47,23,FALSE))</f>
        <v/>
      </c>
      <c r="Z62" s="445" t="str">
        <f>IF(Z60="","",VLOOKUP(Z60,'【標準様式１】シフト記号表（勤務時間帯）'!$D$6:$Z$47,23,FALSE))</f>
        <v/>
      </c>
      <c r="AA62" s="446" t="str">
        <f>IF(AA60="","",VLOOKUP(AA60,'【標準様式１】シフト記号表（勤務時間帯）'!$D$6:$Z$47,23,FALSE))</f>
        <v/>
      </c>
      <c r="AB62" s="444" t="str">
        <f>IF(AB60="","",VLOOKUP(AB60,'【標準様式１】シフト記号表（勤務時間帯）'!$D$6:$Z$47,23,FALSE))</f>
        <v/>
      </c>
      <c r="AC62" s="445" t="str">
        <f>IF(AC60="","",VLOOKUP(AC60,'【標準様式１】シフト記号表（勤務時間帯）'!$D$6:$Z$47,23,FALSE))</f>
        <v/>
      </c>
      <c r="AD62" s="445" t="str">
        <f>IF(AD60="","",VLOOKUP(AD60,'【標準様式１】シフト記号表（勤務時間帯）'!$D$6:$Z$47,23,FALSE))</f>
        <v/>
      </c>
      <c r="AE62" s="445" t="str">
        <f>IF(AE60="","",VLOOKUP(AE60,'【標準様式１】シフト記号表（勤務時間帯）'!$D$6:$Z$47,23,FALSE))</f>
        <v/>
      </c>
      <c r="AF62" s="445" t="str">
        <f>IF(AF60="","",VLOOKUP(AF60,'【標準様式１】シフト記号表（勤務時間帯）'!$D$6:$Z$47,23,FALSE))</f>
        <v/>
      </c>
      <c r="AG62" s="445" t="str">
        <f>IF(AG60="","",VLOOKUP(AG60,'【標準様式１】シフト記号表（勤務時間帯）'!$D$6:$Z$47,23,FALSE))</f>
        <v/>
      </c>
      <c r="AH62" s="446" t="str">
        <f>IF(AH60="","",VLOOKUP(AH60,'【標準様式１】シフト記号表（勤務時間帯）'!$D$6:$Z$47,23,FALSE))</f>
        <v/>
      </c>
      <c r="AI62" s="444" t="str">
        <f>IF(AI60="","",VLOOKUP(AI60,'【標準様式１】シフト記号表（勤務時間帯）'!$D$6:$Z$47,23,FALSE))</f>
        <v/>
      </c>
      <c r="AJ62" s="445" t="str">
        <f>IF(AJ60="","",VLOOKUP(AJ60,'【標準様式１】シフト記号表（勤務時間帯）'!$D$6:$Z$47,23,FALSE))</f>
        <v/>
      </c>
      <c r="AK62" s="445" t="str">
        <f>IF(AK60="","",VLOOKUP(AK60,'【標準様式１】シフト記号表（勤務時間帯）'!$D$6:$Z$47,23,FALSE))</f>
        <v/>
      </c>
      <c r="AL62" s="445" t="str">
        <f>IF(AL60="","",VLOOKUP(AL60,'【標準様式１】シフト記号表（勤務時間帯）'!$D$6:$Z$47,23,FALSE))</f>
        <v/>
      </c>
      <c r="AM62" s="445" t="str">
        <f>IF(AM60="","",VLOOKUP(AM60,'【標準様式１】シフト記号表（勤務時間帯）'!$D$6:$Z$47,23,FALSE))</f>
        <v/>
      </c>
      <c r="AN62" s="445" t="str">
        <f>IF(AN60="","",VLOOKUP(AN60,'【標準様式１】シフト記号表（勤務時間帯）'!$D$6:$Z$47,23,FALSE))</f>
        <v/>
      </c>
      <c r="AO62" s="446" t="str">
        <f>IF(AO60="","",VLOOKUP(AO60,'【標準様式１】シフト記号表（勤務時間帯）'!$D$6:$Z$47,23,FALSE))</f>
        <v/>
      </c>
      <c r="AP62" s="444" t="str">
        <f>IF(AP60="","",VLOOKUP(AP60,'【標準様式１】シフト記号表（勤務時間帯）'!$D$6:$Z$47,23,FALSE))</f>
        <v/>
      </c>
      <c r="AQ62" s="445" t="str">
        <f>IF(AQ60="","",VLOOKUP(AQ60,'【標準様式１】シフト記号表（勤務時間帯）'!$D$6:$Z$47,23,FALSE))</f>
        <v/>
      </c>
      <c r="AR62" s="445" t="str">
        <f>IF(AR60="","",VLOOKUP(AR60,'【標準様式１】シフト記号表（勤務時間帯）'!$D$6:$Z$47,23,FALSE))</f>
        <v/>
      </c>
      <c r="AS62" s="445" t="str">
        <f>IF(AS60="","",VLOOKUP(AS60,'【標準様式１】シフト記号表（勤務時間帯）'!$D$6:$Z$47,23,FALSE))</f>
        <v/>
      </c>
      <c r="AT62" s="445" t="str">
        <f>IF(AT60="","",VLOOKUP(AT60,'【標準様式１】シフト記号表（勤務時間帯）'!$D$6:$Z$47,23,FALSE))</f>
        <v/>
      </c>
      <c r="AU62" s="445" t="str">
        <f>IF(AU60="","",VLOOKUP(AU60,'【標準様式１】シフト記号表（勤務時間帯）'!$D$6:$Z$47,23,FALSE))</f>
        <v/>
      </c>
      <c r="AV62" s="446" t="str">
        <f>IF(AV60="","",VLOOKUP(AV60,'【標準様式１】シフト記号表（勤務時間帯）'!$D$6:$Z$47,23,FALSE))</f>
        <v/>
      </c>
      <c r="AW62" s="444" t="str">
        <f>IF(AW60="","",VLOOKUP(AW60,'【標準様式１】シフト記号表（勤務時間帯）'!$D$6:$Z$47,23,FALSE))</f>
        <v/>
      </c>
      <c r="AX62" s="445" t="str">
        <f>IF(AX60="","",VLOOKUP(AX60,'【標準様式１】シフト記号表（勤務時間帯）'!$D$6:$Z$47,23,FALSE))</f>
        <v/>
      </c>
      <c r="AY62" s="445" t="str">
        <f>IF(AY60="","",VLOOKUP(AY60,'【標準様式１】シフト記号表（勤務時間帯）'!$D$6:$Z$47,23,FALSE))</f>
        <v/>
      </c>
      <c r="AZ62" s="1355">
        <f>IF($BC$3="４週",SUM(U62:AV62),IF($BC$3="暦月",SUM(U62:AY62),""))</f>
        <v>0</v>
      </c>
      <c r="BA62" s="1356"/>
      <c r="BB62" s="1357">
        <f>IF($BC$3="４週",AZ62/4,IF($BC$3="暦月",(AZ62/($BC$8/7)),""))</f>
        <v>0</v>
      </c>
      <c r="BC62" s="1356"/>
      <c r="BD62" s="1349"/>
      <c r="BE62" s="1350"/>
      <c r="BF62" s="1350"/>
      <c r="BG62" s="1350"/>
      <c r="BH62" s="1351"/>
    </row>
    <row r="63" spans="2:60" ht="20.25" customHeight="1" x14ac:dyDescent="0.4">
      <c r="B63" s="447"/>
      <c r="C63" s="1298"/>
      <c r="D63" s="1299"/>
      <c r="E63" s="1300"/>
      <c r="F63" s="429"/>
      <c r="G63" s="430"/>
      <c r="H63" s="1362"/>
      <c r="I63" s="1310"/>
      <c r="J63" s="1311"/>
      <c r="K63" s="1311"/>
      <c r="L63" s="1312"/>
      <c r="M63" s="1319"/>
      <c r="N63" s="1320"/>
      <c r="O63" s="1321"/>
      <c r="P63" s="269" t="s">
        <v>833</v>
      </c>
      <c r="Q63" s="455"/>
      <c r="R63" s="455"/>
      <c r="S63" s="456"/>
      <c r="T63" s="461"/>
      <c r="U63" s="452"/>
      <c r="V63" s="453"/>
      <c r="W63" s="453"/>
      <c r="X63" s="453"/>
      <c r="Y63" s="453"/>
      <c r="Z63" s="453"/>
      <c r="AA63" s="454"/>
      <c r="AB63" s="452"/>
      <c r="AC63" s="453"/>
      <c r="AD63" s="453"/>
      <c r="AE63" s="453"/>
      <c r="AF63" s="453"/>
      <c r="AG63" s="453"/>
      <c r="AH63" s="454"/>
      <c r="AI63" s="452"/>
      <c r="AJ63" s="453"/>
      <c r="AK63" s="453"/>
      <c r="AL63" s="453"/>
      <c r="AM63" s="453"/>
      <c r="AN63" s="453"/>
      <c r="AO63" s="454"/>
      <c r="AP63" s="452"/>
      <c r="AQ63" s="453"/>
      <c r="AR63" s="453"/>
      <c r="AS63" s="453"/>
      <c r="AT63" s="453"/>
      <c r="AU63" s="453"/>
      <c r="AV63" s="454"/>
      <c r="AW63" s="452"/>
      <c r="AX63" s="453"/>
      <c r="AY63" s="453"/>
      <c r="AZ63" s="1328"/>
      <c r="BA63" s="1329"/>
      <c r="BB63" s="1342"/>
      <c r="BC63" s="1329"/>
      <c r="BD63" s="1343"/>
      <c r="BE63" s="1344"/>
      <c r="BF63" s="1344"/>
      <c r="BG63" s="1344"/>
      <c r="BH63" s="1345"/>
    </row>
    <row r="64" spans="2:60" ht="20.25" customHeight="1" x14ac:dyDescent="0.4">
      <c r="B64" s="428">
        <f>B61+1</f>
        <v>15</v>
      </c>
      <c r="C64" s="1301"/>
      <c r="D64" s="1302"/>
      <c r="E64" s="1303"/>
      <c r="F64" s="429">
        <f>C63</f>
        <v>0</v>
      </c>
      <c r="G64" s="430"/>
      <c r="H64" s="1308"/>
      <c r="I64" s="1313"/>
      <c r="J64" s="1314"/>
      <c r="K64" s="1314"/>
      <c r="L64" s="1315"/>
      <c r="M64" s="1322"/>
      <c r="N64" s="1323"/>
      <c r="O64" s="1324"/>
      <c r="P64" s="431" t="s">
        <v>835</v>
      </c>
      <c r="Q64" s="432"/>
      <c r="R64" s="432"/>
      <c r="S64" s="433"/>
      <c r="T64" s="434"/>
      <c r="U64" s="435" t="str">
        <f>IF(U63="","",VLOOKUP(U63,'【標準様式１】シフト記号表（勤務時間帯）'!$D$6:$X$47,21,FALSE))</f>
        <v/>
      </c>
      <c r="V64" s="436" t="str">
        <f>IF(V63="","",VLOOKUP(V63,'【標準様式１】シフト記号表（勤務時間帯）'!$D$6:$X$47,21,FALSE))</f>
        <v/>
      </c>
      <c r="W64" s="436" t="str">
        <f>IF(W63="","",VLOOKUP(W63,'【標準様式１】シフト記号表（勤務時間帯）'!$D$6:$X$47,21,FALSE))</f>
        <v/>
      </c>
      <c r="X64" s="436" t="str">
        <f>IF(X63="","",VLOOKUP(X63,'【標準様式１】シフト記号表（勤務時間帯）'!$D$6:$X$47,21,FALSE))</f>
        <v/>
      </c>
      <c r="Y64" s="436" t="str">
        <f>IF(Y63="","",VLOOKUP(Y63,'【標準様式１】シフト記号表（勤務時間帯）'!$D$6:$X$47,21,FALSE))</f>
        <v/>
      </c>
      <c r="Z64" s="436" t="str">
        <f>IF(Z63="","",VLOOKUP(Z63,'【標準様式１】シフト記号表（勤務時間帯）'!$D$6:$X$47,21,FALSE))</f>
        <v/>
      </c>
      <c r="AA64" s="437" t="str">
        <f>IF(AA63="","",VLOOKUP(AA63,'【標準様式１】シフト記号表（勤務時間帯）'!$D$6:$X$47,21,FALSE))</f>
        <v/>
      </c>
      <c r="AB64" s="435" t="str">
        <f>IF(AB63="","",VLOOKUP(AB63,'【標準様式１】シフト記号表（勤務時間帯）'!$D$6:$X$47,21,FALSE))</f>
        <v/>
      </c>
      <c r="AC64" s="436" t="str">
        <f>IF(AC63="","",VLOOKUP(AC63,'【標準様式１】シフト記号表（勤務時間帯）'!$D$6:$X$47,21,FALSE))</f>
        <v/>
      </c>
      <c r="AD64" s="436" t="str">
        <f>IF(AD63="","",VLOOKUP(AD63,'【標準様式１】シフト記号表（勤務時間帯）'!$D$6:$X$47,21,FALSE))</f>
        <v/>
      </c>
      <c r="AE64" s="436" t="str">
        <f>IF(AE63="","",VLOOKUP(AE63,'【標準様式１】シフト記号表（勤務時間帯）'!$D$6:$X$47,21,FALSE))</f>
        <v/>
      </c>
      <c r="AF64" s="436" t="str">
        <f>IF(AF63="","",VLOOKUP(AF63,'【標準様式１】シフト記号表（勤務時間帯）'!$D$6:$X$47,21,FALSE))</f>
        <v/>
      </c>
      <c r="AG64" s="436" t="str">
        <f>IF(AG63="","",VLOOKUP(AG63,'【標準様式１】シフト記号表（勤務時間帯）'!$D$6:$X$47,21,FALSE))</f>
        <v/>
      </c>
      <c r="AH64" s="437" t="str">
        <f>IF(AH63="","",VLOOKUP(AH63,'【標準様式１】シフト記号表（勤務時間帯）'!$D$6:$X$47,21,FALSE))</f>
        <v/>
      </c>
      <c r="AI64" s="435" t="str">
        <f>IF(AI63="","",VLOOKUP(AI63,'【標準様式１】シフト記号表（勤務時間帯）'!$D$6:$X$47,21,FALSE))</f>
        <v/>
      </c>
      <c r="AJ64" s="436" t="str">
        <f>IF(AJ63="","",VLOOKUP(AJ63,'【標準様式１】シフト記号表（勤務時間帯）'!$D$6:$X$47,21,FALSE))</f>
        <v/>
      </c>
      <c r="AK64" s="436" t="str">
        <f>IF(AK63="","",VLOOKUP(AK63,'【標準様式１】シフト記号表（勤務時間帯）'!$D$6:$X$47,21,FALSE))</f>
        <v/>
      </c>
      <c r="AL64" s="436" t="str">
        <f>IF(AL63="","",VLOOKUP(AL63,'【標準様式１】シフト記号表（勤務時間帯）'!$D$6:$X$47,21,FALSE))</f>
        <v/>
      </c>
      <c r="AM64" s="436" t="str">
        <f>IF(AM63="","",VLOOKUP(AM63,'【標準様式１】シフト記号表（勤務時間帯）'!$D$6:$X$47,21,FALSE))</f>
        <v/>
      </c>
      <c r="AN64" s="436" t="str">
        <f>IF(AN63="","",VLOOKUP(AN63,'【標準様式１】シフト記号表（勤務時間帯）'!$D$6:$X$47,21,FALSE))</f>
        <v/>
      </c>
      <c r="AO64" s="437" t="str">
        <f>IF(AO63="","",VLOOKUP(AO63,'【標準様式１】シフト記号表（勤務時間帯）'!$D$6:$X$47,21,FALSE))</f>
        <v/>
      </c>
      <c r="AP64" s="435" t="str">
        <f>IF(AP63="","",VLOOKUP(AP63,'【標準様式１】シフト記号表（勤務時間帯）'!$D$6:$X$47,21,FALSE))</f>
        <v/>
      </c>
      <c r="AQ64" s="436" t="str">
        <f>IF(AQ63="","",VLOOKUP(AQ63,'【標準様式１】シフト記号表（勤務時間帯）'!$D$6:$X$47,21,FALSE))</f>
        <v/>
      </c>
      <c r="AR64" s="436" t="str">
        <f>IF(AR63="","",VLOOKUP(AR63,'【標準様式１】シフト記号表（勤務時間帯）'!$D$6:$X$47,21,FALSE))</f>
        <v/>
      </c>
      <c r="AS64" s="436" t="str">
        <f>IF(AS63="","",VLOOKUP(AS63,'【標準様式１】シフト記号表（勤務時間帯）'!$D$6:$X$47,21,FALSE))</f>
        <v/>
      </c>
      <c r="AT64" s="436" t="str">
        <f>IF(AT63="","",VLOOKUP(AT63,'【標準様式１】シフト記号表（勤務時間帯）'!$D$6:$X$47,21,FALSE))</f>
        <v/>
      </c>
      <c r="AU64" s="436" t="str">
        <f>IF(AU63="","",VLOOKUP(AU63,'【標準様式１】シフト記号表（勤務時間帯）'!$D$6:$X$47,21,FALSE))</f>
        <v/>
      </c>
      <c r="AV64" s="437" t="str">
        <f>IF(AV63="","",VLOOKUP(AV63,'【標準様式１】シフト記号表（勤務時間帯）'!$D$6:$X$47,21,FALSE))</f>
        <v/>
      </c>
      <c r="AW64" s="435" t="str">
        <f>IF(AW63="","",VLOOKUP(AW63,'【標準様式１】シフト記号表（勤務時間帯）'!$D$6:$X$47,21,FALSE))</f>
        <v/>
      </c>
      <c r="AX64" s="436" t="str">
        <f>IF(AX63="","",VLOOKUP(AX63,'【標準様式１】シフト記号表（勤務時間帯）'!$D$6:$X$47,21,FALSE))</f>
        <v/>
      </c>
      <c r="AY64" s="436" t="str">
        <f>IF(AY63="","",VLOOKUP(AY63,'【標準様式１】シフト記号表（勤務時間帯）'!$D$6:$X$47,21,FALSE))</f>
        <v/>
      </c>
      <c r="AZ64" s="1352">
        <f>IF($BC$3="４週",SUM(U64:AV64),IF($BC$3="暦月",SUM(U64:AY64),""))</f>
        <v>0</v>
      </c>
      <c r="BA64" s="1353"/>
      <c r="BB64" s="1354">
        <f>IF($BC$3="４週",AZ64/4,IF($BC$3="暦月",(AZ64/($BC$8/7)),""))</f>
        <v>0</v>
      </c>
      <c r="BC64" s="1353"/>
      <c r="BD64" s="1346"/>
      <c r="BE64" s="1347"/>
      <c r="BF64" s="1347"/>
      <c r="BG64" s="1347"/>
      <c r="BH64" s="1348"/>
    </row>
    <row r="65" spans="2:60" ht="20.25" customHeight="1" x14ac:dyDescent="0.4">
      <c r="B65" s="438"/>
      <c r="C65" s="1304"/>
      <c r="D65" s="1305"/>
      <c r="E65" s="1306"/>
      <c r="F65" s="439"/>
      <c r="G65" s="440">
        <f>C63</f>
        <v>0</v>
      </c>
      <c r="H65" s="1309"/>
      <c r="I65" s="1316"/>
      <c r="J65" s="1317"/>
      <c r="K65" s="1317"/>
      <c r="L65" s="1318"/>
      <c r="M65" s="1325"/>
      <c r="N65" s="1326"/>
      <c r="O65" s="1327"/>
      <c r="P65" s="462" t="s">
        <v>836</v>
      </c>
      <c r="Q65" s="463"/>
      <c r="R65" s="463"/>
      <c r="S65" s="464"/>
      <c r="T65" s="465"/>
      <c r="U65" s="444" t="str">
        <f>IF(U63="","",VLOOKUP(U63,'【標準様式１】シフト記号表（勤務時間帯）'!$D$6:$Z$47,23,FALSE))</f>
        <v/>
      </c>
      <c r="V65" s="445" t="str">
        <f>IF(V63="","",VLOOKUP(V63,'【標準様式１】シフト記号表（勤務時間帯）'!$D$6:$Z$47,23,FALSE))</f>
        <v/>
      </c>
      <c r="W65" s="445" t="str">
        <f>IF(W63="","",VLOOKUP(W63,'【標準様式１】シフト記号表（勤務時間帯）'!$D$6:$Z$47,23,FALSE))</f>
        <v/>
      </c>
      <c r="X65" s="445" t="str">
        <f>IF(X63="","",VLOOKUP(X63,'【標準様式１】シフト記号表（勤務時間帯）'!$D$6:$Z$47,23,FALSE))</f>
        <v/>
      </c>
      <c r="Y65" s="445" t="str">
        <f>IF(Y63="","",VLOOKUP(Y63,'【標準様式１】シフト記号表（勤務時間帯）'!$D$6:$Z$47,23,FALSE))</f>
        <v/>
      </c>
      <c r="Z65" s="445" t="str">
        <f>IF(Z63="","",VLOOKUP(Z63,'【標準様式１】シフト記号表（勤務時間帯）'!$D$6:$Z$47,23,FALSE))</f>
        <v/>
      </c>
      <c r="AA65" s="446" t="str">
        <f>IF(AA63="","",VLOOKUP(AA63,'【標準様式１】シフト記号表（勤務時間帯）'!$D$6:$Z$47,23,FALSE))</f>
        <v/>
      </c>
      <c r="AB65" s="444" t="str">
        <f>IF(AB63="","",VLOOKUP(AB63,'【標準様式１】シフト記号表（勤務時間帯）'!$D$6:$Z$47,23,FALSE))</f>
        <v/>
      </c>
      <c r="AC65" s="445" t="str">
        <f>IF(AC63="","",VLOOKUP(AC63,'【標準様式１】シフト記号表（勤務時間帯）'!$D$6:$Z$47,23,FALSE))</f>
        <v/>
      </c>
      <c r="AD65" s="445" t="str">
        <f>IF(AD63="","",VLOOKUP(AD63,'【標準様式１】シフト記号表（勤務時間帯）'!$D$6:$Z$47,23,FALSE))</f>
        <v/>
      </c>
      <c r="AE65" s="445" t="str">
        <f>IF(AE63="","",VLOOKUP(AE63,'【標準様式１】シフト記号表（勤務時間帯）'!$D$6:$Z$47,23,FALSE))</f>
        <v/>
      </c>
      <c r="AF65" s="445" t="str">
        <f>IF(AF63="","",VLOOKUP(AF63,'【標準様式１】シフト記号表（勤務時間帯）'!$D$6:$Z$47,23,FALSE))</f>
        <v/>
      </c>
      <c r="AG65" s="445" t="str">
        <f>IF(AG63="","",VLOOKUP(AG63,'【標準様式１】シフト記号表（勤務時間帯）'!$D$6:$Z$47,23,FALSE))</f>
        <v/>
      </c>
      <c r="AH65" s="446" t="str">
        <f>IF(AH63="","",VLOOKUP(AH63,'【標準様式１】シフト記号表（勤務時間帯）'!$D$6:$Z$47,23,FALSE))</f>
        <v/>
      </c>
      <c r="AI65" s="444" t="str">
        <f>IF(AI63="","",VLOOKUP(AI63,'【標準様式１】シフト記号表（勤務時間帯）'!$D$6:$Z$47,23,FALSE))</f>
        <v/>
      </c>
      <c r="AJ65" s="445" t="str">
        <f>IF(AJ63="","",VLOOKUP(AJ63,'【標準様式１】シフト記号表（勤務時間帯）'!$D$6:$Z$47,23,FALSE))</f>
        <v/>
      </c>
      <c r="AK65" s="445" t="str">
        <f>IF(AK63="","",VLOOKUP(AK63,'【標準様式１】シフト記号表（勤務時間帯）'!$D$6:$Z$47,23,FALSE))</f>
        <v/>
      </c>
      <c r="AL65" s="445" t="str">
        <f>IF(AL63="","",VLOOKUP(AL63,'【標準様式１】シフト記号表（勤務時間帯）'!$D$6:$Z$47,23,FALSE))</f>
        <v/>
      </c>
      <c r="AM65" s="445" t="str">
        <f>IF(AM63="","",VLOOKUP(AM63,'【標準様式１】シフト記号表（勤務時間帯）'!$D$6:$Z$47,23,FALSE))</f>
        <v/>
      </c>
      <c r="AN65" s="445" t="str">
        <f>IF(AN63="","",VLOOKUP(AN63,'【標準様式１】シフト記号表（勤務時間帯）'!$D$6:$Z$47,23,FALSE))</f>
        <v/>
      </c>
      <c r="AO65" s="446" t="str">
        <f>IF(AO63="","",VLOOKUP(AO63,'【標準様式１】シフト記号表（勤務時間帯）'!$D$6:$Z$47,23,FALSE))</f>
        <v/>
      </c>
      <c r="AP65" s="444" t="str">
        <f>IF(AP63="","",VLOOKUP(AP63,'【標準様式１】シフト記号表（勤務時間帯）'!$D$6:$Z$47,23,FALSE))</f>
        <v/>
      </c>
      <c r="AQ65" s="445" t="str">
        <f>IF(AQ63="","",VLOOKUP(AQ63,'【標準様式１】シフト記号表（勤務時間帯）'!$D$6:$Z$47,23,FALSE))</f>
        <v/>
      </c>
      <c r="AR65" s="445" t="str">
        <f>IF(AR63="","",VLOOKUP(AR63,'【標準様式１】シフト記号表（勤務時間帯）'!$D$6:$Z$47,23,FALSE))</f>
        <v/>
      </c>
      <c r="AS65" s="445" t="str">
        <f>IF(AS63="","",VLOOKUP(AS63,'【標準様式１】シフト記号表（勤務時間帯）'!$D$6:$Z$47,23,FALSE))</f>
        <v/>
      </c>
      <c r="AT65" s="445" t="str">
        <f>IF(AT63="","",VLOOKUP(AT63,'【標準様式１】シフト記号表（勤務時間帯）'!$D$6:$Z$47,23,FALSE))</f>
        <v/>
      </c>
      <c r="AU65" s="445" t="str">
        <f>IF(AU63="","",VLOOKUP(AU63,'【標準様式１】シフト記号表（勤務時間帯）'!$D$6:$Z$47,23,FALSE))</f>
        <v/>
      </c>
      <c r="AV65" s="446" t="str">
        <f>IF(AV63="","",VLOOKUP(AV63,'【標準様式１】シフト記号表（勤務時間帯）'!$D$6:$Z$47,23,FALSE))</f>
        <v/>
      </c>
      <c r="AW65" s="444" t="str">
        <f>IF(AW63="","",VLOOKUP(AW63,'【標準様式１】シフト記号表（勤務時間帯）'!$D$6:$Z$47,23,FALSE))</f>
        <v/>
      </c>
      <c r="AX65" s="445" t="str">
        <f>IF(AX63="","",VLOOKUP(AX63,'【標準様式１】シフト記号表（勤務時間帯）'!$D$6:$Z$47,23,FALSE))</f>
        <v/>
      </c>
      <c r="AY65" s="445" t="str">
        <f>IF(AY63="","",VLOOKUP(AY63,'【標準様式１】シフト記号表（勤務時間帯）'!$D$6:$Z$47,23,FALSE))</f>
        <v/>
      </c>
      <c r="AZ65" s="1355">
        <f>IF($BC$3="４週",SUM(U65:AV65),IF($BC$3="暦月",SUM(U65:AY65),""))</f>
        <v>0</v>
      </c>
      <c r="BA65" s="1356"/>
      <c r="BB65" s="1357">
        <f>IF($BC$3="４週",AZ65/4,IF($BC$3="暦月",(AZ65/($BC$8/7)),""))</f>
        <v>0</v>
      </c>
      <c r="BC65" s="1356"/>
      <c r="BD65" s="1349"/>
      <c r="BE65" s="1350"/>
      <c r="BF65" s="1350"/>
      <c r="BG65" s="1350"/>
      <c r="BH65" s="1351"/>
    </row>
    <row r="66" spans="2:60" ht="20.25" customHeight="1" x14ac:dyDescent="0.4">
      <c r="B66" s="447"/>
      <c r="C66" s="1298"/>
      <c r="D66" s="1299"/>
      <c r="E66" s="1300"/>
      <c r="F66" s="429"/>
      <c r="G66" s="430"/>
      <c r="H66" s="1362"/>
      <c r="I66" s="1310"/>
      <c r="J66" s="1311"/>
      <c r="K66" s="1311"/>
      <c r="L66" s="1312"/>
      <c r="M66" s="1319"/>
      <c r="N66" s="1320"/>
      <c r="O66" s="1321"/>
      <c r="P66" s="466" t="s">
        <v>833</v>
      </c>
      <c r="Q66" s="467"/>
      <c r="R66" s="467"/>
      <c r="S66" s="468"/>
      <c r="T66" s="469"/>
      <c r="U66" s="452"/>
      <c r="V66" s="453"/>
      <c r="W66" s="453"/>
      <c r="X66" s="453"/>
      <c r="Y66" s="453"/>
      <c r="Z66" s="453"/>
      <c r="AA66" s="454"/>
      <c r="AB66" s="452"/>
      <c r="AC66" s="453"/>
      <c r="AD66" s="453"/>
      <c r="AE66" s="453"/>
      <c r="AF66" s="453"/>
      <c r="AG66" s="453"/>
      <c r="AH66" s="454"/>
      <c r="AI66" s="452"/>
      <c r="AJ66" s="453"/>
      <c r="AK66" s="453"/>
      <c r="AL66" s="453"/>
      <c r="AM66" s="453"/>
      <c r="AN66" s="453"/>
      <c r="AO66" s="454"/>
      <c r="AP66" s="452"/>
      <c r="AQ66" s="453"/>
      <c r="AR66" s="453"/>
      <c r="AS66" s="453"/>
      <c r="AT66" s="453"/>
      <c r="AU66" s="453"/>
      <c r="AV66" s="454"/>
      <c r="AW66" s="452"/>
      <c r="AX66" s="453"/>
      <c r="AY66" s="453"/>
      <c r="AZ66" s="1328"/>
      <c r="BA66" s="1329"/>
      <c r="BB66" s="1342"/>
      <c r="BC66" s="1329"/>
      <c r="BD66" s="1343"/>
      <c r="BE66" s="1344"/>
      <c r="BF66" s="1344"/>
      <c r="BG66" s="1344"/>
      <c r="BH66" s="1345"/>
    </row>
    <row r="67" spans="2:60" ht="20.25" customHeight="1" x14ac:dyDescent="0.4">
      <c r="B67" s="428">
        <f>B64+1</f>
        <v>16</v>
      </c>
      <c r="C67" s="1301"/>
      <c r="D67" s="1302"/>
      <c r="E67" s="1303"/>
      <c r="F67" s="429">
        <f>C66</f>
        <v>0</v>
      </c>
      <c r="G67" s="430"/>
      <c r="H67" s="1308"/>
      <c r="I67" s="1313"/>
      <c r="J67" s="1314"/>
      <c r="K67" s="1314"/>
      <c r="L67" s="1315"/>
      <c r="M67" s="1322"/>
      <c r="N67" s="1323"/>
      <c r="O67" s="1324"/>
      <c r="P67" s="431" t="s">
        <v>835</v>
      </c>
      <c r="Q67" s="432"/>
      <c r="R67" s="432"/>
      <c r="S67" s="433"/>
      <c r="T67" s="434"/>
      <c r="U67" s="435" t="str">
        <f>IF(U66="","",VLOOKUP(U66,'【標準様式１】シフト記号表（勤務時間帯）'!$D$6:$X$47,21,FALSE))</f>
        <v/>
      </c>
      <c r="V67" s="436" t="str">
        <f>IF(V66="","",VLOOKUP(V66,'【標準様式１】シフト記号表（勤務時間帯）'!$D$6:$X$47,21,FALSE))</f>
        <v/>
      </c>
      <c r="W67" s="436" t="str">
        <f>IF(W66="","",VLOOKUP(W66,'【標準様式１】シフト記号表（勤務時間帯）'!$D$6:$X$47,21,FALSE))</f>
        <v/>
      </c>
      <c r="X67" s="436" t="str">
        <f>IF(X66="","",VLOOKUP(X66,'【標準様式１】シフト記号表（勤務時間帯）'!$D$6:$X$47,21,FALSE))</f>
        <v/>
      </c>
      <c r="Y67" s="436" t="str">
        <f>IF(Y66="","",VLOOKUP(Y66,'【標準様式１】シフト記号表（勤務時間帯）'!$D$6:$X$47,21,FALSE))</f>
        <v/>
      </c>
      <c r="Z67" s="436" t="str">
        <f>IF(Z66="","",VLOOKUP(Z66,'【標準様式１】シフト記号表（勤務時間帯）'!$D$6:$X$47,21,FALSE))</f>
        <v/>
      </c>
      <c r="AA67" s="437" t="str">
        <f>IF(AA66="","",VLOOKUP(AA66,'【標準様式１】シフト記号表（勤務時間帯）'!$D$6:$X$47,21,FALSE))</f>
        <v/>
      </c>
      <c r="AB67" s="435" t="str">
        <f>IF(AB66="","",VLOOKUP(AB66,'【標準様式１】シフト記号表（勤務時間帯）'!$D$6:$X$47,21,FALSE))</f>
        <v/>
      </c>
      <c r="AC67" s="436" t="str">
        <f>IF(AC66="","",VLOOKUP(AC66,'【標準様式１】シフト記号表（勤務時間帯）'!$D$6:$X$47,21,FALSE))</f>
        <v/>
      </c>
      <c r="AD67" s="436" t="str">
        <f>IF(AD66="","",VLOOKUP(AD66,'【標準様式１】シフト記号表（勤務時間帯）'!$D$6:$X$47,21,FALSE))</f>
        <v/>
      </c>
      <c r="AE67" s="436" t="str">
        <f>IF(AE66="","",VLOOKUP(AE66,'【標準様式１】シフト記号表（勤務時間帯）'!$D$6:$X$47,21,FALSE))</f>
        <v/>
      </c>
      <c r="AF67" s="436" t="str">
        <f>IF(AF66="","",VLOOKUP(AF66,'【標準様式１】シフト記号表（勤務時間帯）'!$D$6:$X$47,21,FALSE))</f>
        <v/>
      </c>
      <c r="AG67" s="436" t="str">
        <f>IF(AG66="","",VLOOKUP(AG66,'【標準様式１】シフト記号表（勤務時間帯）'!$D$6:$X$47,21,FALSE))</f>
        <v/>
      </c>
      <c r="AH67" s="437" t="str">
        <f>IF(AH66="","",VLOOKUP(AH66,'【標準様式１】シフト記号表（勤務時間帯）'!$D$6:$X$47,21,FALSE))</f>
        <v/>
      </c>
      <c r="AI67" s="435" t="str">
        <f>IF(AI66="","",VLOOKUP(AI66,'【標準様式１】シフト記号表（勤務時間帯）'!$D$6:$X$47,21,FALSE))</f>
        <v/>
      </c>
      <c r="AJ67" s="436" t="str">
        <f>IF(AJ66="","",VLOOKUP(AJ66,'【標準様式１】シフト記号表（勤務時間帯）'!$D$6:$X$47,21,FALSE))</f>
        <v/>
      </c>
      <c r="AK67" s="436" t="str">
        <f>IF(AK66="","",VLOOKUP(AK66,'【標準様式１】シフト記号表（勤務時間帯）'!$D$6:$X$47,21,FALSE))</f>
        <v/>
      </c>
      <c r="AL67" s="436" t="str">
        <f>IF(AL66="","",VLOOKUP(AL66,'【標準様式１】シフト記号表（勤務時間帯）'!$D$6:$X$47,21,FALSE))</f>
        <v/>
      </c>
      <c r="AM67" s="436" t="str">
        <f>IF(AM66="","",VLOOKUP(AM66,'【標準様式１】シフト記号表（勤務時間帯）'!$D$6:$X$47,21,FALSE))</f>
        <v/>
      </c>
      <c r="AN67" s="436" t="str">
        <f>IF(AN66="","",VLOOKUP(AN66,'【標準様式１】シフト記号表（勤務時間帯）'!$D$6:$X$47,21,FALSE))</f>
        <v/>
      </c>
      <c r="AO67" s="437" t="str">
        <f>IF(AO66="","",VLOOKUP(AO66,'【標準様式１】シフト記号表（勤務時間帯）'!$D$6:$X$47,21,FALSE))</f>
        <v/>
      </c>
      <c r="AP67" s="435" t="str">
        <f>IF(AP66="","",VLOOKUP(AP66,'【標準様式１】シフト記号表（勤務時間帯）'!$D$6:$X$47,21,FALSE))</f>
        <v/>
      </c>
      <c r="AQ67" s="436" t="str">
        <f>IF(AQ66="","",VLOOKUP(AQ66,'【標準様式１】シフト記号表（勤務時間帯）'!$D$6:$X$47,21,FALSE))</f>
        <v/>
      </c>
      <c r="AR67" s="436" t="str">
        <f>IF(AR66="","",VLOOKUP(AR66,'【標準様式１】シフト記号表（勤務時間帯）'!$D$6:$X$47,21,FALSE))</f>
        <v/>
      </c>
      <c r="AS67" s="436" t="str">
        <f>IF(AS66="","",VLOOKUP(AS66,'【標準様式１】シフト記号表（勤務時間帯）'!$D$6:$X$47,21,FALSE))</f>
        <v/>
      </c>
      <c r="AT67" s="436" t="str">
        <f>IF(AT66="","",VLOOKUP(AT66,'【標準様式１】シフト記号表（勤務時間帯）'!$D$6:$X$47,21,FALSE))</f>
        <v/>
      </c>
      <c r="AU67" s="436" t="str">
        <f>IF(AU66="","",VLOOKUP(AU66,'【標準様式１】シフト記号表（勤務時間帯）'!$D$6:$X$47,21,FALSE))</f>
        <v/>
      </c>
      <c r="AV67" s="437" t="str">
        <f>IF(AV66="","",VLOOKUP(AV66,'【標準様式１】シフト記号表（勤務時間帯）'!$D$6:$X$47,21,FALSE))</f>
        <v/>
      </c>
      <c r="AW67" s="435" t="str">
        <f>IF(AW66="","",VLOOKUP(AW66,'【標準様式１】シフト記号表（勤務時間帯）'!$D$6:$X$47,21,FALSE))</f>
        <v/>
      </c>
      <c r="AX67" s="436" t="str">
        <f>IF(AX66="","",VLOOKUP(AX66,'【標準様式１】シフト記号表（勤務時間帯）'!$D$6:$X$47,21,FALSE))</f>
        <v/>
      </c>
      <c r="AY67" s="436" t="str">
        <f>IF(AY66="","",VLOOKUP(AY66,'【標準様式１】シフト記号表（勤務時間帯）'!$D$6:$X$47,21,FALSE))</f>
        <v/>
      </c>
      <c r="AZ67" s="1352">
        <f>IF($BC$3="４週",SUM(U67:AV67),IF($BC$3="暦月",SUM(U67:AY67),""))</f>
        <v>0</v>
      </c>
      <c r="BA67" s="1353"/>
      <c r="BB67" s="1354">
        <f>IF($BC$3="４週",AZ67/4,IF($BC$3="暦月",(AZ67/($BC$8/7)),""))</f>
        <v>0</v>
      </c>
      <c r="BC67" s="1353"/>
      <c r="BD67" s="1346"/>
      <c r="BE67" s="1347"/>
      <c r="BF67" s="1347"/>
      <c r="BG67" s="1347"/>
      <c r="BH67" s="1348"/>
    </row>
    <row r="68" spans="2:60" ht="20.25" customHeight="1" thickBot="1" x14ac:dyDescent="0.45">
      <c r="B68" s="428"/>
      <c r="C68" s="1363"/>
      <c r="D68" s="1364"/>
      <c r="E68" s="1365"/>
      <c r="F68" s="470"/>
      <c r="G68" s="471">
        <f>C66</f>
        <v>0</v>
      </c>
      <c r="H68" s="1366"/>
      <c r="I68" s="1367"/>
      <c r="J68" s="1368"/>
      <c r="K68" s="1368"/>
      <c r="L68" s="1369"/>
      <c r="M68" s="1370"/>
      <c r="N68" s="1371"/>
      <c r="O68" s="1372"/>
      <c r="P68" s="472" t="s">
        <v>836</v>
      </c>
      <c r="Q68" s="473"/>
      <c r="R68" s="473"/>
      <c r="S68" s="474"/>
      <c r="T68" s="475"/>
      <c r="U68" s="444" t="str">
        <f>IF(U66="","",VLOOKUP(U66,'【標準様式１】シフト記号表（勤務時間帯）'!$D$6:$Z$47,23,FALSE))</f>
        <v/>
      </c>
      <c r="V68" s="445" t="str">
        <f>IF(V66="","",VLOOKUP(V66,'【標準様式１】シフト記号表（勤務時間帯）'!$D$6:$Z$47,23,FALSE))</f>
        <v/>
      </c>
      <c r="W68" s="445" t="str">
        <f>IF(W66="","",VLOOKUP(W66,'【標準様式１】シフト記号表（勤務時間帯）'!$D$6:$Z$47,23,FALSE))</f>
        <v/>
      </c>
      <c r="X68" s="445" t="str">
        <f>IF(X66="","",VLOOKUP(X66,'【標準様式１】シフト記号表（勤務時間帯）'!$D$6:$Z$47,23,FALSE))</f>
        <v/>
      </c>
      <c r="Y68" s="445" t="str">
        <f>IF(Y66="","",VLOOKUP(Y66,'【標準様式１】シフト記号表（勤務時間帯）'!$D$6:$Z$47,23,FALSE))</f>
        <v/>
      </c>
      <c r="Z68" s="445" t="str">
        <f>IF(Z66="","",VLOOKUP(Z66,'【標準様式１】シフト記号表（勤務時間帯）'!$D$6:$Z$47,23,FALSE))</f>
        <v/>
      </c>
      <c r="AA68" s="446" t="str">
        <f>IF(AA66="","",VLOOKUP(AA66,'【標準様式１】シフト記号表（勤務時間帯）'!$D$6:$Z$47,23,FALSE))</f>
        <v/>
      </c>
      <c r="AB68" s="444" t="str">
        <f>IF(AB66="","",VLOOKUP(AB66,'【標準様式１】シフト記号表（勤務時間帯）'!$D$6:$Z$47,23,FALSE))</f>
        <v/>
      </c>
      <c r="AC68" s="445" t="str">
        <f>IF(AC66="","",VLOOKUP(AC66,'【標準様式１】シフト記号表（勤務時間帯）'!$D$6:$Z$47,23,FALSE))</f>
        <v/>
      </c>
      <c r="AD68" s="445" t="str">
        <f>IF(AD66="","",VLOOKUP(AD66,'【標準様式１】シフト記号表（勤務時間帯）'!$D$6:$Z$47,23,FALSE))</f>
        <v/>
      </c>
      <c r="AE68" s="445" t="str">
        <f>IF(AE66="","",VLOOKUP(AE66,'【標準様式１】シフト記号表（勤務時間帯）'!$D$6:$Z$47,23,FALSE))</f>
        <v/>
      </c>
      <c r="AF68" s="445" t="str">
        <f>IF(AF66="","",VLOOKUP(AF66,'【標準様式１】シフト記号表（勤務時間帯）'!$D$6:$Z$47,23,FALSE))</f>
        <v/>
      </c>
      <c r="AG68" s="445" t="str">
        <f>IF(AG66="","",VLOOKUP(AG66,'【標準様式１】シフト記号表（勤務時間帯）'!$D$6:$Z$47,23,FALSE))</f>
        <v/>
      </c>
      <c r="AH68" s="446" t="str">
        <f>IF(AH66="","",VLOOKUP(AH66,'【標準様式１】シフト記号表（勤務時間帯）'!$D$6:$Z$47,23,FALSE))</f>
        <v/>
      </c>
      <c r="AI68" s="444" t="str">
        <f>IF(AI66="","",VLOOKUP(AI66,'【標準様式１】シフト記号表（勤務時間帯）'!$D$6:$Z$47,23,FALSE))</f>
        <v/>
      </c>
      <c r="AJ68" s="445" t="str">
        <f>IF(AJ66="","",VLOOKUP(AJ66,'【標準様式１】シフト記号表（勤務時間帯）'!$D$6:$Z$47,23,FALSE))</f>
        <v/>
      </c>
      <c r="AK68" s="445" t="str">
        <f>IF(AK66="","",VLOOKUP(AK66,'【標準様式１】シフト記号表（勤務時間帯）'!$D$6:$Z$47,23,FALSE))</f>
        <v/>
      </c>
      <c r="AL68" s="445" t="str">
        <f>IF(AL66="","",VLOOKUP(AL66,'【標準様式１】シフト記号表（勤務時間帯）'!$D$6:$Z$47,23,FALSE))</f>
        <v/>
      </c>
      <c r="AM68" s="445" t="str">
        <f>IF(AM66="","",VLOOKUP(AM66,'【標準様式１】シフト記号表（勤務時間帯）'!$D$6:$Z$47,23,FALSE))</f>
        <v/>
      </c>
      <c r="AN68" s="445" t="str">
        <f>IF(AN66="","",VLOOKUP(AN66,'【標準様式１】シフト記号表（勤務時間帯）'!$D$6:$Z$47,23,FALSE))</f>
        <v/>
      </c>
      <c r="AO68" s="446" t="str">
        <f>IF(AO66="","",VLOOKUP(AO66,'【標準様式１】シフト記号表（勤務時間帯）'!$D$6:$Z$47,23,FALSE))</f>
        <v/>
      </c>
      <c r="AP68" s="444" t="str">
        <f>IF(AP66="","",VLOOKUP(AP66,'【標準様式１】シフト記号表（勤務時間帯）'!$D$6:$Z$47,23,FALSE))</f>
        <v/>
      </c>
      <c r="AQ68" s="445" t="str">
        <f>IF(AQ66="","",VLOOKUP(AQ66,'【標準様式１】シフト記号表（勤務時間帯）'!$D$6:$Z$47,23,FALSE))</f>
        <v/>
      </c>
      <c r="AR68" s="445" t="str">
        <f>IF(AR66="","",VLOOKUP(AR66,'【標準様式１】シフト記号表（勤務時間帯）'!$D$6:$Z$47,23,FALSE))</f>
        <v/>
      </c>
      <c r="AS68" s="445" t="str">
        <f>IF(AS66="","",VLOOKUP(AS66,'【標準様式１】シフト記号表（勤務時間帯）'!$D$6:$Z$47,23,FALSE))</f>
        <v/>
      </c>
      <c r="AT68" s="445" t="str">
        <f>IF(AT66="","",VLOOKUP(AT66,'【標準様式１】シフト記号表（勤務時間帯）'!$D$6:$Z$47,23,FALSE))</f>
        <v/>
      </c>
      <c r="AU68" s="445" t="str">
        <f>IF(AU66="","",VLOOKUP(AU66,'【標準様式１】シフト記号表（勤務時間帯）'!$D$6:$Z$47,23,FALSE))</f>
        <v/>
      </c>
      <c r="AV68" s="446" t="str">
        <f>IF(AV66="","",VLOOKUP(AV66,'【標準様式１】シフト記号表（勤務時間帯）'!$D$6:$Z$47,23,FALSE))</f>
        <v/>
      </c>
      <c r="AW68" s="444" t="str">
        <f>IF(AW66="","",VLOOKUP(AW66,'【標準様式１】シフト記号表（勤務時間帯）'!$D$6:$Z$47,23,FALSE))</f>
        <v/>
      </c>
      <c r="AX68" s="445" t="str">
        <f>IF(AX66="","",VLOOKUP(AX66,'【標準様式１】シフト記号表（勤務時間帯）'!$D$6:$Z$47,23,FALSE))</f>
        <v/>
      </c>
      <c r="AY68" s="445" t="str">
        <f>IF(AY66="","",VLOOKUP(AY66,'【標準様式１】シフト記号表（勤務時間帯）'!$D$6:$Z$47,23,FALSE))</f>
        <v/>
      </c>
      <c r="AZ68" s="1355">
        <f>IF($BC$3="４週",SUM(U68:AV68),IF($BC$3="暦月",SUM(U68:AY68),""))</f>
        <v>0</v>
      </c>
      <c r="BA68" s="1356"/>
      <c r="BB68" s="1357">
        <f>IF($BC$3="４週",AZ68/4,IF($BC$3="暦月",(AZ68/($BC$8/7)),""))</f>
        <v>0</v>
      </c>
      <c r="BC68" s="1356"/>
      <c r="BD68" s="1346"/>
      <c r="BE68" s="1347"/>
      <c r="BF68" s="1347"/>
      <c r="BG68" s="1347"/>
      <c r="BH68" s="1348"/>
    </row>
    <row r="69" spans="2:60" ht="20.25" customHeight="1" x14ac:dyDescent="0.4">
      <c r="B69" s="1373" t="s">
        <v>867</v>
      </c>
      <c r="C69" s="1374"/>
      <c r="D69" s="1374"/>
      <c r="E69" s="1374"/>
      <c r="F69" s="1374"/>
      <c r="G69" s="1374"/>
      <c r="H69" s="1374"/>
      <c r="I69" s="1374"/>
      <c r="J69" s="1374"/>
      <c r="K69" s="1374"/>
      <c r="L69" s="1374"/>
      <c r="M69" s="1374"/>
      <c r="N69" s="1374"/>
      <c r="O69" s="1374"/>
      <c r="P69" s="1374"/>
      <c r="Q69" s="1374"/>
      <c r="R69" s="1374"/>
      <c r="S69" s="1374"/>
      <c r="T69" s="1375"/>
      <c r="U69" s="476"/>
      <c r="V69" s="477"/>
      <c r="W69" s="477"/>
      <c r="X69" s="477"/>
      <c r="Y69" s="477"/>
      <c r="Z69" s="477"/>
      <c r="AA69" s="478"/>
      <c r="AB69" s="479"/>
      <c r="AC69" s="477"/>
      <c r="AD69" s="477"/>
      <c r="AE69" s="477"/>
      <c r="AF69" s="477"/>
      <c r="AG69" s="477"/>
      <c r="AH69" s="478"/>
      <c r="AI69" s="479"/>
      <c r="AJ69" s="477"/>
      <c r="AK69" s="477"/>
      <c r="AL69" s="477"/>
      <c r="AM69" s="477"/>
      <c r="AN69" s="477"/>
      <c r="AO69" s="478"/>
      <c r="AP69" s="479"/>
      <c r="AQ69" s="477"/>
      <c r="AR69" s="477"/>
      <c r="AS69" s="477"/>
      <c r="AT69" s="477"/>
      <c r="AU69" s="477"/>
      <c r="AV69" s="478"/>
      <c r="AW69" s="479"/>
      <c r="AX69" s="477"/>
      <c r="AY69" s="480"/>
      <c r="AZ69" s="1376"/>
      <c r="BA69" s="1377"/>
      <c r="BB69" s="1382"/>
      <c r="BC69" s="1383"/>
      <c r="BD69" s="1383"/>
      <c r="BE69" s="1383"/>
      <c r="BF69" s="1383"/>
      <c r="BG69" s="1383"/>
      <c r="BH69" s="1384"/>
    </row>
    <row r="70" spans="2:60" ht="20.25" customHeight="1" x14ac:dyDescent="0.4">
      <c r="B70" s="1391" t="s">
        <v>868</v>
      </c>
      <c r="C70" s="1392"/>
      <c r="D70" s="1392"/>
      <c r="E70" s="1392"/>
      <c r="F70" s="1392"/>
      <c r="G70" s="1392"/>
      <c r="H70" s="1392"/>
      <c r="I70" s="1392"/>
      <c r="J70" s="1392"/>
      <c r="K70" s="1392"/>
      <c r="L70" s="1392"/>
      <c r="M70" s="1392"/>
      <c r="N70" s="1392"/>
      <c r="O70" s="1392"/>
      <c r="P70" s="1392"/>
      <c r="Q70" s="1392"/>
      <c r="R70" s="1392"/>
      <c r="S70" s="1392"/>
      <c r="T70" s="1393"/>
      <c r="U70" s="481"/>
      <c r="V70" s="482"/>
      <c r="W70" s="482"/>
      <c r="X70" s="482"/>
      <c r="Y70" s="482"/>
      <c r="Z70" s="482"/>
      <c r="AA70" s="483"/>
      <c r="AB70" s="484"/>
      <c r="AC70" s="482"/>
      <c r="AD70" s="482"/>
      <c r="AE70" s="482"/>
      <c r="AF70" s="482"/>
      <c r="AG70" s="482"/>
      <c r="AH70" s="483"/>
      <c r="AI70" s="484"/>
      <c r="AJ70" s="482"/>
      <c r="AK70" s="482"/>
      <c r="AL70" s="482"/>
      <c r="AM70" s="482"/>
      <c r="AN70" s="482"/>
      <c r="AO70" s="483"/>
      <c r="AP70" s="484"/>
      <c r="AQ70" s="482"/>
      <c r="AR70" s="482"/>
      <c r="AS70" s="482"/>
      <c r="AT70" s="482"/>
      <c r="AU70" s="482"/>
      <c r="AV70" s="483"/>
      <c r="AW70" s="484"/>
      <c r="AX70" s="482"/>
      <c r="AY70" s="485"/>
      <c r="AZ70" s="1378"/>
      <c r="BA70" s="1379"/>
      <c r="BB70" s="1385"/>
      <c r="BC70" s="1386"/>
      <c r="BD70" s="1386"/>
      <c r="BE70" s="1386"/>
      <c r="BF70" s="1386"/>
      <c r="BG70" s="1386"/>
      <c r="BH70" s="1387"/>
    </row>
    <row r="71" spans="2:60" ht="20.25" customHeight="1" x14ac:dyDescent="0.4">
      <c r="B71" s="1391" t="s">
        <v>869</v>
      </c>
      <c r="C71" s="1392"/>
      <c r="D71" s="1392"/>
      <c r="E71" s="1392"/>
      <c r="F71" s="1392"/>
      <c r="G71" s="1392"/>
      <c r="H71" s="1392"/>
      <c r="I71" s="1392"/>
      <c r="J71" s="1392"/>
      <c r="K71" s="1392"/>
      <c r="L71" s="1392"/>
      <c r="M71" s="1392"/>
      <c r="N71" s="1392"/>
      <c r="O71" s="1392"/>
      <c r="P71" s="1392"/>
      <c r="Q71" s="1392"/>
      <c r="R71" s="1392"/>
      <c r="S71" s="1392"/>
      <c r="T71" s="1393"/>
      <c r="U71" s="481"/>
      <c r="V71" s="482"/>
      <c r="W71" s="482"/>
      <c r="X71" s="482"/>
      <c r="Y71" s="482"/>
      <c r="Z71" s="482"/>
      <c r="AA71" s="486"/>
      <c r="AB71" s="487"/>
      <c r="AC71" s="482"/>
      <c r="AD71" s="482"/>
      <c r="AE71" s="482"/>
      <c r="AF71" s="482"/>
      <c r="AG71" s="482"/>
      <c r="AH71" s="486"/>
      <c r="AI71" s="487"/>
      <c r="AJ71" s="482"/>
      <c r="AK71" s="482"/>
      <c r="AL71" s="482"/>
      <c r="AM71" s="482"/>
      <c r="AN71" s="482"/>
      <c r="AO71" s="486"/>
      <c r="AP71" s="487"/>
      <c r="AQ71" s="482"/>
      <c r="AR71" s="482"/>
      <c r="AS71" s="482"/>
      <c r="AT71" s="482"/>
      <c r="AU71" s="482"/>
      <c r="AV71" s="486"/>
      <c r="AW71" s="487"/>
      <c r="AX71" s="482"/>
      <c r="AY71" s="485"/>
      <c r="AZ71" s="1380"/>
      <c r="BA71" s="1381"/>
      <c r="BB71" s="1385"/>
      <c r="BC71" s="1386"/>
      <c r="BD71" s="1386"/>
      <c r="BE71" s="1386"/>
      <c r="BF71" s="1386"/>
      <c r="BG71" s="1386"/>
      <c r="BH71" s="1387"/>
    </row>
    <row r="72" spans="2:60" ht="20.25" customHeight="1" x14ac:dyDescent="0.4">
      <c r="B72" s="1402" t="s">
        <v>870</v>
      </c>
      <c r="C72" s="1392"/>
      <c r="D72" s="1392"/>
      <c r="E72" s="1392"/>
      <c r="F72" s="1392"/>
      <c r="G72" s="1392"/>
      <c r="H72" s="1392"/>
      <c r="I72" s="1392"/>
      <c r="J72" s="1392"/>
      <c r="K72" s="1392"/>
      <c r="L72" s="1392"/>
      <c r="M72" s="1392"/>
      <c r="N72" s="1392"/>
      <c r="O72" s="1392"/>
      <c r="P72" s="1392"/>
      <c r="Q72" s="1392"/>
      <c r="R72" s="1392"/>
      <c r="S72" s="1392"/>
      <c r="T72" s="1393"/>
      <c r="U72" s="488" t="str">
        <f t="shared" ref="U72:AY72" si="1">IF(SUMIF($F$21:$F$68,"介護従業者",U21:U68)=0,"",SUMIF($F$21:$F$68,"介護従業者",U21:U68))</f>
        <v/>
      </c>
      <c r="V72" s="489" t="str">
        <f t="shared" si="1"/>
        <v/>
      </c>
      <c r="W72" s="489" t="str">
        <f t="shared" si="1"/>
        <v/>
      </c>
      <c r="X72" s="489" t="str">
        <f t="shared" si="1"/>
        <v/>
      </c>
      <c r="Y72" s="489" t="str">
        <f t="shared" si="1"/>
        <v/>
      </c>
      <c r="Z72" s="489" t="str">
        <f t="shared" si="1"/>
        <v/>
      </c>
      <c r="AA72" s="490" t="str">
        <f t="shared" si="1"/>
        <v/>
      </c>
      <c r="AB72" s="488" t="str">
        <f t="shared" si="1"/>
        <v/>
      </c>
      <c r="AC72" s="489" t="str">
        <f t="shared" si="1"/>
        <v/>
      </c>
      <c r="AD72" s="489" t="str">
        <f t="shared" si="1"/>
        <v/>
      </c>
      <c r="AE72" s="489" t="str">
        <f t="shared" si="1"/>
        <v/>
      </c>
      <c r="AF72" s="489" t="str">
        <f t="shared" si="1"/>
        <v/>
      </c>
      <c r="AG72" s="489" t="str">
        <f t="shared" si="1"/>
        <v/>
      </c>
      <c r="AH72" s="490" t="str">
        <f t="shared" si="1"/>
        <v/>
      </c>
      <c r="AI72" s="488" t="str">
        <f t="shared" si="1"/>
        <v/>
      </c>
      <c r="AJ72" s="489" t="str">
        <f t="shared" si="1"/>
        <v/>
      </c>
      <c r="AK72" s="489" t="str">
        <f t="shared" si="1"/>
        <v/>
      </c>
      <c r="AL72" s="489" t="str">
        <f t="shared" si="1"/>
        <v/>
      </c>
      <c r="AM72" s="489" t="str">
        <f t="shared" si="1"/>
        <v/>
      </c>
      <c r="AN72" s="489" t="str">
        <f t="shared" si="1"/>
        <v/>
      </c>
      <c r="AO72" s="490" t="str">
        <f t="shared" si="1"/>
        <v/>
      </c>
      <c r="AP72" s="488" t="str">
        <f t="shared" si="1"/>
        <v/>
      </c>
      <c r="AQ72" s="489" t="str">
        <f t="shared" si="1"/>
        <v/>
      </c>
      <c r="AR72" s="489" t="str">
        <f t="shared" si="1"/>
        <v/>
      </c>
      <c r="AS72" s="489" t="str">
        <f t="shared" si="1"/>
        <v/>
      </c>
      <c r="AT72" s="489" t="str">
        <f t="shared" si="1"/>
        <v/>
      </c>
      <c r="AU72" s="489" t="str">
        <f t="shared" si="1"/>
        <v/>
      </c>
      <c r="AV72" s="490" t="str">
        <f t="shared" si="1"/>
        <v/>
      </c>
      <c r="AW72" s="488" t="str">
        <f t="shared" si="1"/>
        <v/>
      </c>
      <c r="AX72" s="489" t="str">
        <f t="shared" si="1"/>
        <v/>
      </c>
      <c r="AY72" s="489" t="str">
        <f t="shared" si="1"/>
        <v/>
      </c>
      <c r="AZ72" s="1394">
        <f>IF($BC$3="４週",SUM(U72:AV72),IF($BC$3="暦月",SUM(U72:AY72),""))</f>
        <v>0</v>
      </c>
      <c r="BA72" s="1395"/>
      <c r="BB72" s="1385"/>
      <c r="BC72" s="1386"/>
      <c r="BD72" s="1386"/>
      <c r="BE72" s="1386"/>
      <c r="BF72" s="1386"/>
      <c r="BG72" s="1386"/>
      <c r="BH72" s="1387"/>
    </row>
    <row r="73" spans="2:60" ht="20.25" customHeight="1" thickBot="1" x14ac:dyDescent="0.45">
      <c r="B73" s="1403" t="s">
        <v>871</v>
      </c>
      <c r="C73" s="1397"/>
      <c r="D73" s="1397"/>
      <c r="E73" s="1397"/>
      <c r="F73" s="1397"/>
      <c r="G73" s="1397"/>
      <c r="H73" s="1397"/>
      <c r="I73" s="1397"/>
      <c r="J73" s="1397"/>
      <c r="K73" s="1397"/>
      <c r="L73" s="1397"/>
      <c r="M73" s="1397"/>
      <c r="N73" s="1397"/>
      <c r="O73" s="1397"/>
      <c r="P73" s="1397"/>
      <c r="Q73" s="1397"/>
      <c r="R73" s="1397"/>
      <c r="S73" s="1397"/>
      <c r="T73" s="1398"/>
      <c r="U73" s="491" t="str">
        <f t="shared" ref="U73:AY73" si="2">IF(SUMIF($G$21:$G$68,"介護従業者",U21:U68)=0,"",SUMIF($G$21:$G$68,"介護従業者",U21:U68))</f>
        <v/>
      </c>
      <c r="V73" s="492" t="str">
        <f t="shared" si="2"/>
        <v/>
      </c>
      <c r="W73" s="492" t="str">
        <f t="shared" si="2"/>
        <v/>
      </c>
      <c r="X73" s="492" t="str">
        <f t="shared" si="2"/>
        <v/>
      </c>
      <c r="Y73" s="492" t="str">
        <f t="shared" si="2"/>
        <v/>
      </c>
      <c r="Z73" s="492" t="str">
        <f t="shared" si="2"/>
        <v/>
      </c>
      <c r="AA73" s="493" t="str">
        <f t="shared" si="2"/>
        <v/>
      </c>
      <c r="AB73" s="494" t="str">
        <f t="shared" si="2"/>
        <v/>
      </c>
      <c r="AC73" s="492" t="str">
        <f t="shared" si="2"/>
        <v/>
      </c>
      <c r="AD73" s="492" t="str">
        <f t="shared" si="2"/>
        <v/>
      </c>
      <c r="AE73" s="492" t="str">
        <f t="shared" si="2"/>
        <v/>
      </c>
      <c r="AF73" s="492" t="str">
        <f t="shared" si="2"/>
        <v/>
      </c>
      <c r="AG73" s="492" t="str">
        <f t="shared" si="2"/>
        <v/>
      </c>
      <c r="AH73" s="493" t="str">
        <f t="shared" si="2"/>
        <v/>
      </c>
      <c r="AI73" s="494" t="str">
        <f t="shared" si="2"/>
        <v/>
      </c>
      <c r="AJ73" s="492" t="str">
        <f t="shared" si="2"/>
        <v/>
      </c>
      <c r="AK73" s="492" t="str">
        <f t="shared" si="2"/>
        <v/>
      </c>
      <c r="AL73" s="492" t="str">
        <f t="shared" si="2"/>
        <v/>
      </c>
      <c r="AM73" s="492" t="str">
        <f t="shared" si="2"/>
        <v/>
      </c>
      <c r="AN73" s="492" t="str">
        <f t="shared" si="2"/>
        <v/>
      </c>
      <c r="AO73" s="493" t="str">
        <f t="shared" si="2"/>
        <v/>
      </c>
      <c r="AP73" s="494" t="str">
        <f t="shared" si="2"/>
        <v/>
      </c>
      <c r="AQ73" s="492" t="str">
        <f t="shared" si="2"/>
        <v/>
      </c>
      <c r="AR73" s="492" t="str">
        <f t="shared" si="2"/>
        <v/>
      </c>
      <c r="AS73" s="492" t="str">
        <f t="shared" si="2"/>
        <v/>
      </c>
      <c r="AT73" s="492" t="str">
        <f t="shared" si="2"/>
        <v/>
      </c>
      <c r="AU73" s="492" t="str">
        <f t="shared" si="2"/>
        <v/>
      </c>
      <c r="AV73" s="493" t="str">
        <f t="shared" si="2"/>
        <v/>
      </c>
      <c r="AW73" s="494" t="str">
        <f t="shared" si="2"/>
        <v/>
      </c>
      <c r="AX73" s="492" t="str">
        <f t="shared" si="2"/>
        <v/>
      </c>
      <c r="AY73" s="495" t="str">
        <f t="shared" si="2"/>
        <v/>
      </c>
      <c r="AZ73" s="1399">
        <f>IF($BC$3="４週",SUM(U73:AV73),IF($BC$3="暦月",SUM(U73:AY73),""))</f>
        <v>0</v>
      </c>
      <c r="BA73" s="1400"/>
      <c r="BB73" s="1388"/>
      <c r="BC73" s="1389"/>
      <c r="BD73" s="1389"/>
      <c r="BE73" s="1389"/>
      <c r="BF73" s="1389"/>
      <c r="BG73" s="1389"/>
      <c r="BH73" s="1390"/>
    </row>
    <row r="74" spans="2:60" s="496" customFormat="1" ht="20.25" customHeight="1" x14ac:dyDescent="0.4">
      <c r="C74" s="497"/>
      <c r="D74" s="497"/>
      <c r="E74" s="497"/>
      <c r="F74" s="497"/>
      <c r="G74" s="497"/>
      <c r="BH74" s="285"/>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3:57" x14ac:dyDescent="0.4">
      <c r="C128" s="397"/>
      <c r="D128" s="397"/>
      <c r="E128" s="397"/>
      <c r="F128" s="397"/>
      <c r="G128" s="397"/>
      <c r="H128" s="397"/>
      <c r="I128" s="498"/>
      <c r="J128" s="498"/>
      <c r="K128" s="498"/>
      <c r="L128" s="498"/>
      <c r="M128" s="498"/>
      <c r="N128" s="498"/>
      <c r="O128" s="498"/>
      <c r="P128" s="498"/>
      <c r="Q128" s="498"/>
      <c r="R128" s="498"/>
      <c r="S128" s="498"/>
      <c r="T128" s="498"/>
      <c r="U128" s="498"/>
      <c r="V128" s="498"/>
      <c r="W128" s="498"/>
      <c r="X128" s="498"/>
      <c r="Y128" s="498"/>
      <c r="Z128" s="498"/>
      <c r="AA128" s="498"/>
      <c r="AB128" s="498"/>
      <c r="AC128" s="498"/>
      <c r="AD128" s="498"/>
      <c r="AE128" s="498"/>
      <c r="AF128" s="498"/>
      <c r="AG128" s="498"/>
      <c r="AH128" s="498"/>
      <c r="AI128" s="498"/>
      <c r="AJ128" s="498"/>
      <c r="AK128" s="498"/>
      <c r="AL128" s="498"/>
      <c r="AM128" s="498"/>
      <c r="AN128" s="498"/>
      <c r="AO128" s="498"/>
      <c r="AP128" s="498"/>
      <c r="AQ128" s="498"/>
      <c r="AR128" s="498"/>
      <c r="AS128" s="498"/>
      <c r="AT128" s="498"/>
      <c r="AU128" s="498"/>
      <c r="AV128" s="498"/>
      <c r="AW128" s="498"/>
      <c r="AX128" s="498"/>
      <c r="AY128" s="498"/>
      <c r="AZ128" s="498"/>
      <c r="BA128" s="498"/>
      <c r="BB128" s="498"/>
      <c r="BC128" s="498"/>
      <c r="BD128" s="498"/>
      <c r="BE128" s="498"/>
    </row>
    <row r="129" spans="3:57" x14ac:dyDescent="0.4">
      <c r="C129" s="397"/>
      <c r="D129" s="397"/>
      <c r="E129" s="397"/>
      <c r="F129" s="397"/>
      <c r="G129" s="397"/>
      <c r="H129" s="397"/>
      <c r="I129" s="498"/>
      <c r="J129" s="498"/>
      <c r="K129" s="498"/>
      <c r="L129" s="498"/>
      <c r="M129" s="498"/>
      <c r="N129" s="498"/>
      <c r="O129" s="498"/>
      <c r="P129" s="498"/>
      <c r="Q129" s="498"/>
      <c r="R129" s="498"/>
      <c r="S129" s="498"/>
      <c r="T129" s="498"/>
      <c r="U129" s="498"/>
      <c r="V129" s="498"/>
      <c r="W129" s="498"/>
      <c r="X129" s="498"/>
      <c r="Y129" s="498"/>
      <c r="Z129" s="498"/>
      <c r="AA129" s="498"/>
      <c r="AB129" s="498"/>
      <c r="AC129" s="498"/>
      <c r="AD129" s="498"/>
      <c r="AE129" s="498"/>
      <c r="AF129" s="498"/>
      <c r="AG129" s="498"/>
      <c r="AH129" s="498"/>
      <c r="AI129" s="498"/>
      <c r="AJ129" s="498"/>
      <c r="AK129" s="498"/>
      <c r="AL129" s="498"/>
      <c r="AM129" s="498"/>
      <c r="AN129" s="498"/>
      <c r="AO129" s="498"/>
      <c r="AP129" s="498"/>
      <c r="AQ129" s="498"/>
      <c r="AR129" s="498"/>
      <c r="AS129" s="498"/>
      <c r="AT129" s="498"/>
      <c r="AU129" s="498"/>
      <c r="AV129" s="498"/>
      <c r="AW129" s="498"/>
      <c r="AX129" s="498"/>
      <c r="AY129" s="498"/>
      <c r="AZ129" s="498"/>
      <c r="BA129" s="498"/>
      <c r="BB129" s="498"/>
      <c r="BC129" s="498"/>
      <c r="BD129" s="498"/>
      <c r="BE129" s="498"/>
    </row>
    <row r="130" spans="3:57" x14ac:dyDescent="0.4">
      <c r="C130" s="499"/>
      <c r="D130" s="499"/>
      <c r="E130" s="499"/>
      <c r="F130" s="499"/>
      <c r="G130" s="499"/>
      <c r="H130" s="499"/>
      <c r="I130" s="397"/>
      <c r="J130" s="397"/>
    </row>
    <row r="131" spans="3:57" x14ac:dyDescent="0.4">
      <c r="C131" s="499"/>
      <c r="D131" s="499"/>
      <c r="E131" s="499"/>
      <c r="F131" s="499"/>
      <c r="G131" s="499"/>
      <c r="H131" s="499"/>
      <c r="I131" s="397"/>
      <c r="J131" s="397"/>
    </row>
    <row r="132" spans="3:57" x14ac:dyDescent="0.4">
      <c r="C132" s="397"/>
      <c r="D132" s="397"/>
      <c r="E132" s="397"/>
      <c r="F132" s="397"/>
      <c r="G132" s="397"/>
      <c r="H132" s="397"/>
    </row>
    <row r="133" spans="3:57" x14ac:dyDescent="0.4">
      <c r="C133" s="397"/>
      <c r="D133" s="397"/>
      <c r="E133" s="397"/>
      <c r="F133" s="397"/>
      <c r="G133" s="397"/>
      <c r="H133" s="397"/>
    </row>
    <row r="134" spans="3:57" x14ac:dyDescent="0.4">
      <c r="C134" s="397"/>
      <c r="D134" s="397"/>
      <c r="E134" s="397"/>
      <c r="F134" s="397"/>
      <c r="G134" s="397"/>
      <c r="H134" s="397"/>
    </row>
    <row r="135" spans="3:57" x14ac:dyDescent="0.4">
      <c r="C135" s="397"/>
      <c r="D135" s="397"/>
      <c r="E135" s="397"/>
      <c r="F135" s="397"/>
      <c r="G135" s="397"/>
      <c r="H135" s="397"/>
    </row>
  </sheetData>
  <mergeCells count="217">
    <mergeCell ref="B69:T69"/>
    <mergeCell ref="AZ69:BA71"/>
    <mergeCell ref="BB69:BH73"/>
    <mergeCell ref="B70:T70"/>
    <mergeCell ref="B71:T71"/>
    <mergeCell ref="B72:T72"/>
    <mergeCell ref="AZ72:BA72"/>
    <mergeCell ref="B73:T73"/>
    <mergeCell ref="AZ73:BA7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U17:AA17"/>
    <mergeCell ref="AB17:AH17"/>
    <mergeCell ref="AI17:AO17"/>
    <mergeCell ref="AP17:AV17"/>
    <mergeCell ref="AW17:AY17"/>
    <mergeCell ref="B16:B20"/>
    <mergeCell ref="C16:E20"/>
    <mergeCell ref="H16:H20"/>
    <mergeCell ref="I16:L20"/>
    <mergeCell ref="M16:O20"/>
    <mergeCell ref="P16:T20"/>
    <mergeCell ref="AM14:AN14"/>
    <mergeCell ref="BB14:BD14"/>
    <mergeCell ref="BF14:BH14"/>
    <mergeCell ref="BC4:BF4"/>
    <mergeCell ref="AY6:AZ6"/>
    <mergeCell ref="BC6:BD6"/>
    <mergeCell ref="BC8:BD8"/>
    <mergeCell ref="BC10:BD10"/>
    <mergeCell ref="AZ16:BA20"/>
    <mergeCell ref="BB16:BC20"/>
    <mergeCell ref="BD16:BH20"/>
    <mergeCell ref="U12:V12"/>
    <mergeCell ref="AR1:BG1"/>
    <mergeCell ref="AA2:AB2"/>
    <mergeCell ref="AD2:AE2"/>
    <mergeCell ref="AH2:AI2"/>
    <mergeCell ref="AR2:BG2"/>
    <mergeCell ref="BC3:BF3"/>
    <mergeCell ref="AM13:AN13"/>
    <mergeCell ref="BB13:BD13"/>
    <mergeCell ref="BF13:BH13"/>
  </mergeCells>
  <phoneticPr fontId="3"/>
  <conditionalFormatting sqref="U23:AA23">
    <cfRule type="expression" dxfId="175" priority="176">
      <formula>OR(U$69=$B22,U$70=$B22)</formula>
    </cfRule>
  </conditionalFormatting>
  <conditionalFormatting sqref="U22:AA23 U69:BA73">
    <cfRule type="expression" dxfId="174" priority="17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174">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173">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172">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171">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170">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169">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168">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167">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166">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65">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64">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63">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62">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61">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0">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【標準様式１】プルダウン・リスト!$C$4:$C$10</xm:f>
          </x14:formula1>
          <xm:sqref>AR1:BG1</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B52"/>
  <sheetViews>
    <sheetView workbookViewId="0">
      <selection activeCell="F27" sqref="F27:G27"/>
    </sheetView>
  </sheetViews>
  <sheetFormatPr defaultColWidth="9" defaultRowHeight="25.5" x14ac:dyDescent="0.4"/>
  <cols>
    <col min="1" max="1" width="1.625" style="502" customWidth="1"/>
    <col min="2" max="2" width="5.625" style="501" customWidth="1"/>
    <col min="3" max="3" width="10.625" style="501" customWidth="1"/>
    <col min="4" max="4" width="10.625" style="501" hidden="1" customWidth="1"/>
    <col min="5" max="5" width="3.375" style="501" bestFit="1" customWidth="1"/>
    <col min="6" max="6" width="15.625" style="502" customWidth="1"/>
    <col min="7" max="7" width="3.375" style="502" bestFit="1" customWidth="1"/>
    <col min="8" max="8" width="15.625" style="502" customWidth="1"/>
    <col min="9" max="9" width="3.375" style="502" bestFit="1" customWidth="1"/>
    <col min="10" max="10" width="15.625" style="501" customWidth="1"/>
    <col min="11" max="11" width="3.375" style="502" bestFit="1" customWidth="1"/>
    <col min="12" max="12" width="15.625" style="502" customWidth="1"/>
    <col min="13" max="13" width="5" style="502" customWidth="1"/>
    <col min="14" max="14" width="15.625" style="502" customWidth="1"/>
    <col min="15" max="15" width="3.375" style="502" customWidth="1"/>
    <col min="16" max="16" width="15.625" style="502" customWidth="1"/>
    <col min="17" max="17" width="3.375" style="502" customWidth="1"/>
    <col min="18" max="18" width="15.625" style="502" customWidth="1"/>
    <col min="19" max="19" width="3.375" style="502" customWidth="1"/>
    <col min="20" max="20" width="15.625" style="502" customWidth="1"/>
    <col min="21" max="21" width="3.375" style="502" customWidth="1"/>
    <col min="22" max="22" width="15.625" style="502" customWidth="1"/>
    <col min="23" max="23" width="3.375" style="502" customWidth="1"/>
    <col min="24" max="24" width="15.625" style="502" customWidth="1"/>
    <col min="25" max="25" width="3.375" style="502" customWidth="1"/>
    <col min="26" max="26" width="15.625" style="502" customWidth="1"/>
    <col min="27" max="27" width="3.375" style="502" customWidth="1"/>
    <col min="28" max="28" width="50.625" style="502" customWidth="1"/>
    <col min="29" max="16384" width="9" style="502"/>
  </cols>
  <sheetData>
    <row r="1" spans="2:28" x14ac:dyDescent="0.4">
      <c r="B1" s="500" t="s">
        <v>872</v>
      </c>
    </row>
    <row r="2" spans="2:28" x14ac:dyDescent="0.4">
      <c r="B2" s="503" t="s">
        <v>873</v>
      </c>
      <c r="F2" s="504"/>
      <c r="G2" s="505"/>
      <c r="H2" s="505"/>
      <c r="I2" s="505"/>
      <c r="J2" s="506"/>
      <c r="K2" s="505"/>
      <c r="L2" s="505"/>
    </row>
    <row r="3" spans="2:28" x14ac:dyDescent="0.4">
      <c r="B3" s="504" t="s">
        <v>874</v>
      </c>
      <c r="F3" s="506" t="s">
        <v>875</v>
      </c>
      <c r="G3" s="505"/>
      <c r="H3" s="505"/>
      <c r="I3" s="505"/>
      <c r="J3" s="506"/>
      <c r="K3" s="505"/>
      <c r="L3" s="505"/>
    </row>
    <row r="4" spans="2:28" x14ac:dyDescent="0.4">
      <c r="B4" s="503"/>
      <c r="F4" s="1401" t="s">
        <v>876</v>
      </c>
      <c r="G4" s="1401"/>
      <c r="H4" s="1401"/>
      <c r="I4" s="1401"/>
      <c r="J4" s="1401"/>
      <c r="K4" s="1401"/>
      <c r="L4" s="1401"/>
      <c r="N4" s="1401" t="s">
        <v>877</v>
      </c>
      <c r="O4" s="1401"/>
      <c r="P4" s="1401"/>
      <c r="R4" s="1401" t="s">
        <v>878</v>
      </c>
      <c r="S4" s="1401"/>
      <c r="T4" s="1401"/>
      <c r="U4" s="1401"/>
      <c r="V4" s="1401"/>
      <c r="W4" s="1401"/>
      <c r="X4" s="1401"/>
      <c r="Z4" s="507" t="s">
        <v>879</v>
      </c>
      <c r="AB4" s="1401" t="s">
        <v>880</v>
      </c>
    </row>
    <row r="5" spans="2:28" x14ac:dyDescent="0.4">
      <c r="B5" s="501" t="s">
        <v>814</v>
      </c>
      <c r="C5" s="501" t="s">
        <v>881</v>
      </c>
      <c r="F5" s="501" t="s">
        <v>882</v>
      </c>
      <c r="G5" s="501"/>
      <c r="H5" s="501" t="s">
        <v>883</v>
      </c>
      <c r="J5" s="501" t="s">
        <v>884</v>
      </c>
      <c r="L5" s="501" t="s">
        <v>876</v>
      </c>
      <c r="N5" s="501" t="s">
        <v>885</v>
      </c>
      <c r="P5" s="501" t="s">
        <v>886</v>
      </c>
      <c r="R5" s="501" t="s">
        <v>885</v>
      </c>
      <c r="T5" s="501" t="s">
        <v>886</v>
      </c>
      <c r="V5" s="501" t="s">
        <v>884</v>
      </c>
      <c r="X5" s="501" t="s">
        <v>876</v>
      </c>
      <c r="Z5" s="508" t="s">
        <v>887</v>
      </c>
      <c r="AB5" s="1401"/>
    </row>
    <row r="6" spans="2:28" x14ac:dyDescent="0.4">
      <c r="B6" s="509">
        <v>1</v>
      </c>
      <c r="C6" s="510" t="s">
        <v>846</v>
      </c>
      <c r="D6" s="511" t="str">
        <f t="shared" ref="D6:D38" si="0">C6</f>
        <v>a</v>
      </c>
      <c r="E6" s="509" t="s">
        <v>888</v>
      </c>
      <c r="F6" s="512"/>
      <c r="G6" s="509" t="s">
        <v>382</v>
      </c>
      <c r="H6" s="512"/>
      <c r="I6" s="513" t="s">
        <v>889</v>
      </c>
      <c r="J6" s="512">
        <v>0</v>
      </c>
      <c r="K6" s="514" t="s">
        <v>82</v>
      </c>
      <c r="L6" s="515" t="str">
        <f t="shared" ref="L6:L22" si="1">IF(OR(F6="",H6=""),"",(H6+IF(F6&gt;H6,1,0)-F6-J6)*24)</f>
        <v/>
      </c>
      <c r="N6" s="512">
        <v>0.29166666666666669</v>
      </c>
      <c r="O6" s="501" t="s">
        <v>382</v>
      </c>
      <c r="P6" s="512">
        <v>0.83333333333333337</v>
      </c>
      <c r="R6" s="517" t="str">
        <f t="shared" ref="R6:R22" si="2">IF(F6="","",IF(F6&lt;N6,N6,IF(F6&gt;=P6,"",F6)))</f>
        <v/>
      </c>
      <c r="S6" s="501" t="s">
        <v>382</v>
      </c>
      <c r="T6" s="517" t="str">
        <f t="shared" ref="T6:T22" si="3">IF(H6="","",IF(H6&gt;F6,IF(H6&lt;P6,H6,P6),P6))</f>
        <v/>
      </c>
      <c r="U6" s="518" t="s">
        <v>889</v>
      </c>
      <c r="V6" s="512">
        <v>0</v>
      </c>
      <c r="W6" s="502" t="s">
        <v>82</v>
      </c>
      <c r="X6" s="515" t="str">
        <f t="shared" ref="X6:X22" si="4">IF(R6="","",IF((T6+IF(R6&gt;T6,1,0)-R6-V6)*24=0,"",(T6+IF(R6&gt;T6,1,0)-R6-V6)*24))</f>
        <v/>
      </c>
      <c r="Z6" s="515" t="str">
        <f t="shared" ref="Z6:Z22" si="5">IF(X6="",L6,IF(OR(L6-X6=0,L6-X6&lt;0),"-",L6-X6))</f>
        <v/>
      </c>
      <c r="AB6" s="519"/>
    </row>
    <row r="7" spans="2:28" x14ac:dyDescent="0.4">
      <c r="B7" s="509">
        <v>2</v>
      </c>
      <c r="C7" s="510" t="s">
        <v>848</v>
      </c>
      <c r="D7" s="511" t="str">
        <f t="shared" si="0"/>
        <v>b</v>
      </c>
      <c r="E7" s="509" t="s">
        <v>888</v>
      </c>
      <c r="F7" s="512"/>
      <c r="G7" s="509" t="s">
        <v>382</v>
      </c>
      <c r="H7" s="512"/>
      <c r="I7" s="513" t="s">
        <v>889</v>
      </c>
      <c r="J7" s="512">
        <v>0</v>
      </c>
      <c r="K7" s="514" t="s">
        <v>82</v>
      </c>
      <c r="L7" s="515" t="str">
        <f t="shared" si="1"/>
        <v/>
      </c>
      <c r="N7" s="516">
        <f t="shared" ref="N7:N22" si="6">$N$6</f>
        <v>0.29166666666666669</v>
      </c>
      <c r="O7" s="501" t="s">
        <v>382</v>
      </c>
      <c r="P7" s="516">
        <f t="shared" ref="P7:P22" si="7">$P$6</f>
        <v>0.83333333333333337</v>
      </c>
      <c r="R7" s="517" t="str">
        <f t="shared" si="2"/>
        <v/>
      </c>
      <c r="S7" s="501" t="s">
        <v>382</v>
      </c>
      <c r="T7" s="517" t="str">
        <f t="shared" si="3"/>
        <v/>
      </c>
      <c r="U7" s="518" t="s">
        <v>889</v>
      </c>
      <c r="V7" s="512">
        <v>0</v>
      </c>
      <c r="W7" s="502" t="s">
        <v>82</v>
      </c>
      <c r="X7" s="515" t="str">
        <f t="shared" si="4"/>
        <v/>
      </c>
      <c r="Z7" s="515" t="str">
        <f t="shared" si="5"/>
        <v/>
      </c>
      <c r="AB7" s="519"/>
    </row>
    <row r="8" spans="2:28" x14ac:dyDescent="0.4">
      <c r="B8" s="509">
        <v>3</v>
      </c>
      <c r="C8" s="510" t="s">
        <v>834</v>
      </c>
      <c r="D8" s="511" t="str">
        <f t="shared" si="0"/>
        <v>c</v>
      </c>
      <c r="E8" s="509" t="s">
        <v>888</v>
      </c>
      <c r="F8" s="512"/>
      <c r="G8" s="509" t="s">
        <v>382</v>
      </c>
      <c r="H8" s="512"/>
      <c r="I8" s="513" t="s">
        <v>889</v>
      </c>
      <c r="J8" s="512">
        <v>0</v>
      </c>
      <c r="K8" s="514" t="s">
        <v>82</v>
      </c>
      <c r="L8" s="515" t="str">
        <f t="shared" si="1"/>
        <v/>
      </c>
      <c r="N8" s="516">
        <f t="shared" si="6"/>
        <v>0.29166666666666669</v>
      </c>
      <c r="O8" s="501" t="s">
        <v>382</v>
      </c>
      <c r="P8" s="516">
        <f t="shared" si="7"/>
        <v>0.83333333333333337</v>
      </c>
      <c r="R8" s="517" t="str">
        <f t="shared" si="2"/>
        <v/>
      </c>
      <c r="S8" s="501" t="s">
        <v>382</v>
      </c>
      <c r="T8" s="517" t="str">
        <f t="shared" si="3"/>
        <v/>
      </c>
      <c r="U8" s="518" t="s">
        <v>889</v>
      </c>
      <c r="V8" s="512">
        <v>0</v>
      </c>
      <c r="W8" s="502" t="s">
        <v>82</v>
      </c>
      <c r="X8" s="515" t="str">
        <f t="shared" si="4"/>
        <v/>
      </c>
      <c r="Z8" s="515" t="str">
        <f t="shared" si="5"/>
        <v/>
      </c>
      <c r="AB8" s="519"/>
    </row>
    <row r="9" spans="2:28" x14ac:dyDescent="0.4">
      <c r="B9" s="509">
        <v>4</v>
      </c>
      <c r="C9" s="510" t="s">
        <v>840</v>
      </c>
      <c r="D9" s="511" t="str">
        <f t="shared" si="0"/>
        <v>d</v>
      </c>
      <c r="E9" s="509" t="s">
        <v>888</v>
      </c>
      <c r="F9" s="512"/>
      <c r="G9" s="509" t="s">
        <v>382</v>
      </c>
      <c r="H9" s="512"/>
      <c r="I9" s="513" t="s">
        <v>889</v>
      </c>
      <c r="J9" s="512">
        <v>0</v>
      </c>
      <c r="K9" s="514" t="s">
        <v>82</v>
      </c>
      <c r="L9" s="515" t="str">
        <f t="shared" si="1"/>
        <v/>
      </c>
      <c r="N9" s="516">
        <f t="shared" si="6"/>
        <v>0.29166666666666669</v>
      </c>
      <c r="O9" s="501" t="s">
        <v>382</v>
      </c>
      <c r="P9" s="516">
        <f t="shared" si="7"/>
        <v>0.83333333333333337</v>
      </c>
      <c r="R9" s="517" t="str">
        <f t="shared" si="2"/>
        <v/>
      </c>
      <c r="S9" s="501" t="s">
        <v>382</v>
      </c>
      <c r="T9" s="517" t="str">
        <f t="shared" si="3"/>
        <v/>
      </c>
      <c r="U9" s="518" t="s">
        <v>889</v>
      </c>
      <c r="V9" s="512">
        <v>0</v>
      </c>
      <c r="W9" s="502" t="s">
        <v>82</v>
      </c>
      <c r="X9" s="515" t="str">
        <f t="shared" si="4"/>
        <v/>
      </c>
      <c r="Z9" s="515" t="str">
        <f t="shared" si="5"/>
        <v/>
      </c>
      <c r="AB9" s="519"/>
    </row>
    <row r="10" spans="2:28" x14ac:dyDescent="0.4">
      <c r="B10" s="509">
        <v>5</v>
      </c>
      <c r="C10" s="510" t="s">
        <v>228</v>
      </c>
      <c r="D10" s="511" t="str">
        <f t="shared" si="0"/>
        <v>e</v>
      </c>
      <c r="E10" s="509" t="s">
        <v>888</v>
      </c>
      <c r="F10" s="512"/>
      <c r="G10" s="509" t="s">
        <v>382</v>
      </c>
      <c r="H10" s="512"/>
      <c r="I10" s="513" t="s">
        <v>889</v>
      </c>
      <c r="J10" s="512">
        <v>0</v>
      </c>
      <c r="K10" s="514" t="s">
        <v>82</v>
      </c>
      <c r="L10" s="515" t="str">
        <f t="shared" si="1"/>
        <v/>
      </c>
      <c r="N10" s="516">
        <f t="shared" si="6"/>
        <v>0.29166666666666669</v>
      </c>
      <c r="O10" s="501" t="s">
        <v>382</v>
      </c>
      <c r="P10" s="516">
        <f t="shared" si="7"/>
        <v>0.83333333333333337</v>
      </c>
      <c r="R10" s="517" t="str">
        <f t="shared" si="2"/>
        <v/>
      </c>
      <c r="S10" s="501" t="s">
        <v>382</v>
      </c>
      <c r="T10" s="517" t="str">
        <f t="shared" si="3"/>
        <v/>
      </c>
      <c r="U10" s="518" t="s">
        <v>889</v>
      </c>
      <c r="V10" s="512">
        <v>0</v>
      </c>
      <c r="W10" s="502" t="s">
        <v>82</v>
      </c>
      <c r="X10" s="515" t="str">
        <f t="shared" si="4"/>
        <v/>
      </c>
      <c r="Z10" s="515" t="str">
        <f t="shared" si="5"/>
        <v/>
      </c>
      <c r="AB10" s="519"/>
    </row>
    <row r="11" spans="2:28" x14ac:dyDescent="0.4">
      <c r="B11" s="509">
        <v>6</v>
      </c>
      <c r="C11" s="510" t="s">
        <v>857</v>
      </c>
      <c r="D11" s="511" t="str">
        <f t="shared" si="0"/>
        <v>f</v>
      </c>
      <c r="E11" s="509" t="s">
        <v>888</v>
      </c>
      <c r="F11" s="512"/>
      <c r="G11" s="509" t="s">
        <v>382</v>
      </c>
      <c r="H11" s="512"/>
      <c r="I11" s="513" t="s">
        <v>889</v>
      </c>
      <c r="J11" s="512">
        <v>0</v>
      </c>
      <c r="K11" s="514" t="s">
        <v>82</v>
      </c>
      <c r="L11" s="515" t="str">
        <f t="shared" si="1"/>
        <v/>
      </c>
      <c r="N11" s="516">
        <f t="shared" si="6"/>
        <v>0.29166666666666669</v>
      </c>
      <c r="O11" s="501" t="s">
        <v>382</v>
      </c>
      <c r="P11" s="516">
        <f t="shared" si="7"/>
        <v>0.83333333333333337</v>
      </c>
      <c r="R11" s="517" t="str">
        <f t="shared" si="2"/>
        <v/>
      </c>
      <c r="S11" s="501" t="s">
        <v>382</v>
      </c>
      <c r="T11" s="517" t="str">
        <f t="shared" si="3"/>
        <v/>
      </c>
      <c r="U11" s="518" t="s">
        <v>889</v>
      </c>
      <c r="V11" s="512">
        <v>0</v>
      </c>
      <c r="W11" s="502" t="s">
        <v>82</v>
      </c>
      <c r="X11" s="515" t="str">
        <f t="shared" si="4"/>
        <v/>
      </c>
      <c r="Z11" s="515" t="str">
        <f t="shared" si="5"/>
        <v/>
      </c>
      <c r="AB11" s="519"/>
    </row>
    <row r="12" spans="2:28" x14ac:dyDescent="0.4">
      <c r="B12" s="509">
        <v>7</v>
      </c>
      <c r="C12" s="510" t="s">
        <v>864</v>
      </c>
      <c r="D12" s="511" t="str">
        <f t="shared" si="0"/>
        <v>g</v>
      </c>
      <c r="E12" s="509" t="s">
        <v>888</v>
      </c>
      <c r="F12" s="512"/>
      <c r="G12" s="509" t="s">
        <v>382</v>
      </c>
      <c r="H12" s="512"/>
      <c r="I12" s="513" t="s">
        <v>889</v>
      </c>
      <c r="J12" s="512">
        <v>0</v>
      </c>
      <c r="K12" s="514" t="s">
        <v>82</v>
      </c>
      <c r="L12" s="515" t="str">
        <f t="shared" si="1"/>
        <v/>
      </c>
      <c r="N12" s="516">
        <f t="shared" si="6"/>
        <v>0.29166666666666669</v>
      </c>
      <c r="O12" s="501" t="s">
        <v>382</v>
      </c>
      <c r="P12" s="516">
        <f t="shared" si="7"/>
        <v>0.83333333333333337</v>
      </c>
      <c r="R12" s="517" t="str">
        <f t="shared" si="2"/>
        <v/>
      </c>
      <c r="S12" s="501" t="s">
        <v>382</v>
      </c>
      <c r="T12" s="517" t="str">
        <f t="shared" si="3"/>
        <v/>
      </c>
      <c r="U12" s="518" t="s">
        <v>889</v>
      </c>
      <c r="V12" s="512">
        <v>0</v>
      </c>
      <c r="W12" s="502" t="s">
        <v>82</v>
      </c>
      <c r="X12" s="515" t="str">
        <f t="shared" si="4"/>
        <v/>
      </c>
      <c r="Z12" s="515" t="str">
        <f t="shared" si="5"/>
        <v/>
      </c>
      <c r="AB12" s="519"/>
    </row>
    <row r="13" spans="2:28" x14ac:dyDescent="0.4">
      <c r="B13" s="509">
        <v>8</v>
      </c>
      <c r="C13" s="510" t="s">
        <v>862</v>
      </c>
      <c r="D13" s="511" t="str">
        <f t="shared" si="0"/>
        <v>h</v>
      </c>
      <c r="E13" s="509" t="s">
        <v>888</v>
      </c>
      <c r="F13" s="512"/>
      <c r="G13" s="509" t="s">
        <v>382</v>
      </c>
      <c r="H13" s="512"/>
      <c r="I13" s="513" t="s">
        <v>889</v>
      </c>
      <c r="J13" s="512">
        <v>0</v>
      </c>
      <c r="K13" s="514" t="s">
        <v>82</v>
      </c>
      <c r="L13" s="515" t="str">
        <f t="shared" si="1"/>
        <v/>
      </c>
      <c r="N13" s="516">
        <f t="shared" si="6"/>
        <v>0.29166666666666669</v>
      </c>
      <c r="O13" s="501" t="s">
        <v>382</v>
      </c>
      <c r="P13" s="516">
        <f t="shared" si="7"/>
        <v>0.83333333333333337</v>
      </c>
      <c r="R13" s="517" t="str">
        <f t="shared" si="2"/>
        <v/>
      </c>
      <c r="S13" s="501" t="s">
        <v>382</v>
      </c>
      <c r="T13" s="517" t="str">
        <f t="shared" si="3"/>
        <v/>
      </c>
      <c r="U13" s="518" t="s">
        <v>889</v>
      </c>
      <c r="V13" s="512">
        <v>0</v>
      </c>
      <c r="W13" s="502" t="s">
        <v>82</v>
      </c>
      <c r="X13" s="515" t="str">
        <f t="shared" si="4"/>
        <v/>
      </c>
      <c r="Z13" s="515" t="str">
        <f t="shared" si="5"/>
        <v/>
      </c>
      <c r="AB13" s="519"/>
    </row>
    <row r="14" spans="2:28" x14ac:dyDescent="0.4">
      <c r="B14" s="509">
        <v>9</v>
      </c>
      <c r="C14" s="510" t="s">
        <v>844</v>
      </c>
      <c r="D14" s="511" t="str">
        <f t="shared" si="0"/>
        <v>i</v>
      </c>
      <c r="E14" s="509" t="s">
        <v>888</v>
      </c>
      <c r="F14" s="512"/>
      <c r="G14" s="509" t="s">
        <v>382</v>
      </c>
      <c r="H14" s="512"/>
      <c r="I14" s="513" t="s">
        <v>889</v>
      </c>
      <c r="J14" s="512">
        <v>0</v>
      </c>
      <c r="K14" s="514" t="s">
        <v>82</v>
      </c>
      <c r="L14" s="515" t="str">
        <f t="shared" si="1"/>
        <v/>
      </c>
      <c r="N14" s="516">
        <f t="shared" si="6"/>
        <v>0.29166666666666669</v>
      </c>
      <c r="O14" s="501" t="s">
        <v>382</v>
      </c>
      <c r="P14" s="516">
        <f t="shared" si="7"/>
        <v>0.83333333333333337</v>
      </c>
      <c r="R14" s="517" t="str">
        <f t="shared" si="2"/>
        <v/>
      </c>
      <c r="S14" s="501" t="s">
        <v>382</v>
      </c>
      <c r="T14" s="517" t="str">
        <f t="shared" si="3"/>
        <v/>
      </c>
      <c r="U14" s="518" t="s">
        <v>889</v>
      </c>
      <c r="V14" s="512">
        <v>0</v>
      </c>
      <c r="W14" s="502" t="s">
        <v>82</v>
      </c>
      <c r="X14" s="515" t="str">
        <f t="shared" si="4"/>
        <v/>
      </c>
      <c r="Z14" s="515" t="str">
        <f t="shared" si="5"/>
        <v/>
      </c>
      <c r="AB14" s="519"/>
    </row>
    <row r="15" spans="2:28" x14ac:dyDescent="0.4">
      <c r="B15" s="509">
        <v>10</v>
      </c>
      <c r="C15" s="510" t="s">
        <v>845</v>
      </c>
      <c r="D15" s="511" t="str">
        <f t="shared" si="0"/>
        <v>j</v>
      </c>
      <c r="E15" s="509" t="s">
        <v>888</v>
      </c>
      <c r="F15" s="512"/>
      <c r="G15" s="509" t="s">
        <v>382</v>
      </c>
      <c r="H15" s="512"/>
      <c r="I15" s="513" t="s">
        <v>889</v>
      </c>
      <c r="J15" s="512">
        <v>0</v>
      </c>
      <c r="K15" s="514" t="s">
        <v>82</v>
      </c>
      <c r="L15" s="515" t="str">
        <f t="shared" si="1"/>
        <v/>
      </c>
      <c r="N15" s="516">
        <f t="shared" si="6"/>
        <v>0.29166666666666669</v>
      </c>
      <c r="O15" s="501" t="s">
        <v>382</v>
      </c>
      <c r="P15" s="516">
        <f t="shared" si="7"/>
        <v>0.83333333333333337</v>
      </c>
      <c r="R15" s="517" t="str">
        <f t="shared" si="2"/>
        <v/>
      </c>
      <c r="S15" s="501" t="s">
        <v>382</v>
      </c>
      <c r="T15" s="517" t="str">
        <f t="shared" si="3"/>
        <v/>
      </c>
      <c r="U15" s="518" t="s">
        <v>889</v>
      </c>
      <c r="V15" s="512">
        <v>0</v>
      </c>
      <c r="W15" s="502" t="s">
        <v>82</v>
      </c>
      <c r="X15" s="515" t="str">
        <f t="shared" si="4"/>
        <v/>
      </c>
      <c r="Z15" s="515" t="str">
        <f t="shared" si="5"/>
        <v/>
      </c>
      <c r="AB15" s="519"/>
    </row>
    <row r="16" spans="2:28" x14ac:dyDescent="0.4">
      <c r="B16" s="509">
        <v>11</v>
      </c>
      <c r="C16" s="510" t="s">
        <v>892</v>
      </c>
      <c r="D16" s="511" t="str">
        <f t="shared" si="0"/>
        <v>k</v>
      </c>
      <c r="E16" s="509" t="s">
        <v>888</v>
      </c>
      <c r="F16" s="512"/>
      <c r="G16" s="509" t="s">
        <v>382</v>
      </c>
      <c r="H16" s="512"/>
      <c r="I16" s="513" t="s">
        <v>889</v>
      </c>
      <c r="J16" s="512">
        <v>0</v>
      </c>
      <c r="K16" s="514" t="s">
        <v>82</v>
      </c>
      <c r="L16" s="515" t="str">
        <f t="shared" si="1"/>
        <v/>
      </c>
      <c r="N16" s="516">
        <f t="shared" si="6"/>
        <v>0.29166666666666669</v>
      </c>
      <c r="O16" s="501" t="s">
        <v>382</v>
      </c>
      <c r="P16" s="516">
        <f t="shared" si="7"/>
        <v>0.83333333333333337</v>
      </c>
      <c r="R16" s="517" t="str">
        <f t="shared" si="2"/>
        <v/>
      </c>
      <c r="S16" s="501" t="s">
        <v>382</v>
      </c>
      <c r="T16" s="517" t="str">
        <f t="shared" si="3"/>
        <v/>
      </c>
      <c r="U16" s="518" t="s">
        <v>889</v>
      </c>
      <c r="V16" s="512">
        <v>0</v>
      </c>
      <c r="W16" s="502" t="s">
        <v>82</v>
      </c>
      <c r="X16" s="515" t="str">
        <f t="shared" si="4"/>
        <v/>
      </c>
      <c r="Z16" s="515" t="str">
        <f t="shared" si="5"/>
        <v/>
      </c>
      <c r="AB16" s="519"/>
    </row>
    <row r="17" spans="2:28" x14ac:dyDescent="0.4">
      <c r="B17" s="509">
        <v>12</v>
      </c>
      <c r="C17" s="510" t="s">
        <v>893</v>
      </c>
      <c r="D17" s="511" t="str">
        <f t="shared" si="0"/>
        <v>l</v>
      </c>
      <c r="E17" s="509" t="s">
        <v>888</v>
      </c>
      <c r="F17" s="512"/>
      <c r="G17" s="509" t="s">
        <v>382</v>
      </c>
      <c r="H17" s="512"/>
      <c r="I17" s="513" t="s">
        <v>889</v>
      </c>
      <c r="J17" s="512">
        <v>0</v>
      </c>
      <c r="K17" s="514" t="s">
        <v>82</v>
      </c>
      <c r="L17" s="515" t="str">
        <f t="shared" si="1"/>
        <v/>
      </c>
      <c r="N17" s="516">
        <f t="shared" si="6"/>
        <v>0.29166666666666669</v>
      </c>
      <c r="O17" s="501" t="s">
        <v>382</v>
      </c>
      <c r="P17" s="516">
        <f t="shared" si="7"/>
        <v>0.83333333333333337</v>
      </c>
      <c r="R17" s="517" t="str">
        <f t="shared" si="2"/>
        <v/>
      </c>
      <c r="S17" s="501" t="s">
        <v>382</v>
      </c>
      <c r="T17" s="517" t="str">
        <f t="shared" si="3"/>
        <v/>
      </c>
      <c r="U17" s="518" t="s">
        <v>889</v>
      </c>
      <c r="V17" s="512">
        <v>0</v>
      </c>
      <c r="W17" s="502" t="s">
        <v>82</v>
      </c>
      <c r="X17" s="515" t="str">
        <f t="shared" si="4"/>
        <v/>
      </c>
      <c r="Z17" s="515" t="str">
        <f t="shared" si="5"/>
        <v/>
      </c>
      <c r="AB17" s="519"/>
    </row>
    <row r="18" spans="2:28" x14ac:dyDescent="0.4">
      <c r="B18" s="509">
        <v>13</v>
      </c>
      <c r="C18" s="510" t="s">
        <v>894</v>
      </c>
      <c r="D18" s="511" t="str">
        <f t="shared" si="0"/>
        <v>m</v>
      </c>
      <c r="E18" s="509" t="s">
        <v>888</v>
      </c>
      <c r="F18" s="512"/>
      <c r="G18" s="509" t="s">
        <v>382</v>
      </c>
      <c r="H18" s="512"/>
      <c r="I18" s="513" t="s">
        <v>889</v>
      </c>
      <c r="J18" s="512">
        <v>0</v>
      </c>
      <c r="K18" s="514" t="s">
        <v>82</v>
      </c>
      <c r="L18" s="515" t="str">
        <f t="shared" si="1"/>
        <v/>
      </c>
      <c r="N18" s="516">
        <f t="shared" si="6"/>
        <v>0.29166666666666669</v>
      </c>
      <c r="O18" s="501" t="s">
        <v>382</v>
      </c>
      <c r="P18" s="516">
        <f t="shared" si="7"/>
        <v>0.83333333333333337</v>
      </c>
      <c r="R18" s="517" t="str">
        <f t="shared" si="2"/>
        <v/>
      </c>
      <c r="S18" s="501" t="s">
        <v>382</v>
      </c>
      <c r="T18" s="517" t="str">
        <f t="shared" si="3"/>
        <v/>
      </c>
      <c r="U18" s="518" t="s">
        <v>889</v>
      </c>
      <c r="V18" s="512">
        <v>0</v>
      </c>
      <c r="W18" s="502" t="s">
        <v>82</v>
      </c>
      <c r="X18" s="515" t="str">
        <f t="shared" si="4"/>
        <v/>
      </c>
      <c r="Z18" s="515" t="str">
        <f t="shared" si="5"/>
        <v/>
      </c>
      <c r="AB18" s="519"/>
    </row>
    <row r="19" spans="2:28" x14ac:dyDescent="0.4">
      <c r="B19" s="509">
        <v>14</v>
      </c>
      <c r="C19" s="510" t="s">
        <v>895</v>
      </c>
      <c r="D19" s="511" t="str">
        <f t="shared" si="0"/>
        <v>n</v>
      </c>
      <c r="E19" s="509" t="s">
        <v>888</v>
      </c>
      <c r="F19" s="512"/>
      <c r="G19" s="509" t="s">
        <v>382</v>
      </c>
      <c r="H19" s="512"/>
      <c r="I19" s="513" t="s">
        <v>889</v>
      </c>
      <c r="J19" s="512">
        <v>0</v>
      </c>
      <c r="K19" s="514" t="s">
        <v>82</v>
      </c>
      <c r="L19" s="515" t="str">
        <f t="shared" si="1"/>
        <v/>
      </c>
      <c r="N19" s="516">
        <f t="shared" si="6"/>
        <v>0.29166666666666669</v>
      </c>
      <c r="O19" s="501" t="s">
        <v>382</v>
      </c>
      <c r="P19" s="516">
        <f t="shared" si="7"/>
        <v>0.83333333333333337</v>
      </c>
      <c r="R19" s="517" t="str">
        <f t="shared" si="2"/>
        <v/>
      </c>
      <c r="S19" s="501" t="s">
        <v>382</v>
      </c>
      <c r="T19" s="517" t="str">
        <f t="shared" si="3"/>
        <v/>
      </c>
      <c r="U19" s="518" t="s">
        <v>889</v>
      </c>
      <c r="V19" s="512">
        <v>0</v>
      </c>
      <c r="W19" s="502" t="s">
        <v>82</v>
      </c>
      <c r="X19" s="515" t="str">
        <f t="shared" si="4"/>
        <v/>
      </c>
      <c r="Z19" s="515" t="str">
        <f t="shared" si="5"/>
        <v/>
      </c>
      <c r="AB19" s="519"/>
    </row>
    <row r="20" spans="2:28" x14ac:dyDescent="0.4">
      <c r="B20" s="509">
        <v>15</v>
      </c>
      <c r="C20" s="510" t="s">
        <v>896</v>
      </c>
      <c r="D20" s="511" t="str">
        <f t="shared" si="0"/>
        <v>o</v>
      </c>
      <c r="E20" s="509" t="s">
        <v>888</v>
      </c>
      <c r="F20" s="512"/>
      <c r="G20" s="509" t="s">
        <v>382</v>
      </c>
      <c r="H20" s="512"/>
      <c r="I20" s="513" t="s">
        <v>889</v>
      </c>
      <c r="J20" s="512">
        <v>0</v>
      </c>
      <c r="K20" s="514" t="s">
        <v>82</v>
      </c>
      <c r="L20" s="515" t="str">
        <f t="shared" si="1"/>
        <v/>
      </c>
      <c r="N20" s="516">
        <f t="shared" si="6"/>
        <v>0.29166666666666669</v>
      </c>
      <c r="O20" s="501" t="s">
        <v>382</v>
      </c>
      <c r="P20" s="516">
        <f t="shared" si="7"/>
        <v>0.83333333333333337</v>
      </c>
      <c r="R20" s="517" t="str">
        <f t="shared" si="2"/>
        <v/>
      </c>
      <c r="S20" s="501" t="s">
        <v>382</v>
      </c>
      <c r="T20" s="517" t="str">
        <f t="shared" si="3"/>
        <v/>
      </c>
      <c r="U20" s="518" t="s">
        <v>889</v>
      </c>
      <c r="V20" s="512">
        <v>0</v>
      </c>
      <c r="W20" s="502" t="s">
        <v>82</v>
      </c>
      <c r="X20" s="515" t="str">
        <f t="shared" si="4"/>
        <v/>
      </c>
      <c r="Z20" s="515" t="str">
        <f t="shared" si="5"/>
        <v/>
      </c>
      <c r="AB20" s="519"/>
    </row>
    <row r="21" spans="2:28" x14ac:dyDescent="0.4">
      <c r="B21" s="509">
        <v>16</v>
      </c>
      <c r="C21" s="510" t="s">
        <v>897</v>
      </c>
      <c r="D21" s="511" t="str">
        <f t="shared" si="0"/>
        <v>p</v>
      </c>
      <c r="E21" s="509" t="s">
        <v>888</v>
      </c>
      <c r="F21" s="512"/>
      <c r="G21" s="509" t="s">
        <v>382</v>
      </c>
      <c r="H21" s="512"/>
      <c r="I21" s="513" t="s">
        <v>889</v>
      </c>
      <c r="J21" s="512">
        <v>0</v>
      </c>
      <c r="K21" s="514" t="s">
        <v>82</v>
      </c>
      <c r="L21" s="515" t="str">
        <f t="shared" si="1"/>
        <v/>
      </c>
      <c r="N21" s="516">
        <f t="shared" si="6"/>
        <v>0.29166666666666669</v>
      </c>
      <c r="O21" s="501" t="s">
        <v>382</v>
      </c>
      <c r="P21" s="516">
        <f t="shared" si="7"/>
        <v>0.83333333333333337</v>
      </c>
      <c r="R21" s="517" t="str">
        <f t="shared" si="2"/>
        <v/>
      </c>
      <c r="S21" s="501" t="s">
        <v>382</v>
      </c>
      <c r="T21" s="517" t="str">
        <f t="shared" si="3"/>
        <v/>
      </c>
      <c r="U21" s="518" t="s">
        <v>889</v>
      </c>
      <c r="V21" s="512">
        <v>0</v>
      </c>
      <c r="W21" s="502" t="s">
        <v>82</v>
      </c>
      <c r="X21" s="515" t="str">
        <f t="shared" si="4"/>
        <v/>
      </c>
      <c r="Z21" s="515" t="str">
        <f t="shared" si="5"/>
        <v/>
      </c>
      <c r="AB21" s="519"/>
    </row>
    <row r="22" spans="2:28" x14ac:dyDescent="0.4">
      <c r="B22" s="509">
        <v>17</v>
      </c>
      <c r="C22" s="510" t="s">
        <v>898</v>
      </c>
      <c r="D22" s="511" t="str">
        <f t="shared" si="0"/>
        <v>q</v>
      </c>
      <c r="E22" s="509" t="s">
        <v>888</v>
      </c>
      <c r="F22" s="512"/>
      <c r="G22" s="509" t="s">
        <v>382</v>
      </c>
      <c r="H22" s="512"/>
      <c r="I22" s="513" t="s">
        <v>889</v>
      </c>
      <c r="J22" s="512">
        <v>0</v>
      </c>
      <c r="K22" s="514" t="s">
        <v>82</v>
      </c>
      <c r="L22" s="515" t="str">
        <f t="shared" si="1"/>
        <v/>
      </c>
      <c r="N22" s="516">
        <f t="shared" si="6"/>
        <v>0.29166666666666669</v>
      </c>
      <c r="O22" s="501" t="s">
        <v>382</v>
      </c>
      <c r="P22" s="516">
        <f t="shared" si="7"/>
        <v>0.83333333333333337</v>
      </c>
      <c r="R22" s="517" t="str">
        <f t="shared" si="2"/>
        <v/>
      </c>
      <c r="S22" s="501" t="s">
        <v>382</v>
      </c>
      <c r="T22" s="517" t="str">
        <f t="shared" si="3"/>
        <v/>
      </c>
      <c r="U22" s="518" t="s">
        <v>889</v>
      </c>
      <c r="V22" s="512">
        <v>0</v>
      </c>
      <c r="W22" s="502" t="s">
        <v>82</v>
      </c>
      <c r="X22" s="515" t="str">
        <f t="shared" si="4"/>
        <v/>
      </c>
      <c r="Z22" s="515" t="str">
        <f t="shared" si="5"/>
        <v/>
      </c>
      <c r="AB22" s="519"/>
    </row>
    <row r="23" spans="2:28" x14ac:dyDescent="0.4">
      <c r="B23" s="509">
        <v>18</v>
      </c>
      <c r="C23" s="510" t="s">
        <v>899</v>
      </c>
      <c r="D23" s="511" t="str">
        <f t="shared" si="0"/>
        <v>r</v>
      </c>
      <c r="E23" s="509" t="s">
        <v>888</v>
      </c>
      <c r="F23" s="520"/>
      <c r="G23" s="509" t="s">
        <v>382</v>
      </c>
      <c r="H23" s="520"/>
      <c r="I23" s="513" t="s">
        <v>889</v>
      </c>
      <c r="J23" s="520"/>
      <c r="K23" s="514" t="s">
        <v>82</v>
      </c>
      <c r="L23" s="510">
        <v>1</v>
      </c>
      <c r="N23" s="521"/>
      <c r="O23" s="509" t="s">
        <v>382</v>
      </c>
      <c r="P23" s="521"/>
      <c r="Q23" s="514"/>
      <c r="R23" s="521"/>
      <c r="S23" s="509" t="s">
        <v>382</v>
      </c>
      <c r="T23" s="521"/>
      <c r="U23" s="513" t="s">
        <v>889</v>
      </c>
      <c r="V23" s="520"/>
      <c r="W23" s="514" t="s">
        <v>82</v>
      </c>
      <c r="X23" s="510">
        <v>1</v>
      </c>
      <c r="Y23" s="514"/>
      <c r="Z23" s="510" t="s">
        <v>287</v>
      </c>
      <c r="AB23" s="519"/>
    </row>
    <row r="24" spans="2:28" x14ac:dyDescent="0.4">
      <c r="B24" s="509">
        <v>19</v>
      </c>
      <c r="C24" s="510" t="s">
        <v>900</v>
      </c>
      <c r="D24" s="511" t="str">
        <f t="shared" si="0"/>
        <v>s</v>
      </c>
      <c r="E24" s="509" t="s">
        <v>888</v>
      </c>
      <c r="F24" s="520"/>
      <c r="G24" s="509" t="s">
        <v>382</v>
      </c>
      <c r="H24" s="520"/>
      <c r="I24" s="513" t="s">
        <v>889</v>
      </c>
      <c r="J24" s="520"/>
      <c r="K24" s="514" t="s">
        <v>82</v>
      </c>
      <c r="L24" s="510">
        <v>2</v>
      </c>
      <c r="N24" s="521"/>
      <c r="O24" s="509" t="s">
        <v>382</v>
      </c>
      <c r="P24" s="521"/>
      <c r="Q24" s="514"/>
      <c r="R24" s="521"/>
      <c r="S24" s="509" t="s">
        <v>382</v>
      </c>
      <c r="T24" s="521"/>
      <c r="U24" s="513" t="s">
        <v>889</v>
      </c>
      <c r="V24" s="520"/>
      <c r="W24" s="514" t="s">
        <v>82</v>
      </c>
      <c r="X24" s="510">
        <v>2</v>
      </c>
      <c r="Y24" s="514"/>
      <c r="Z24" s="510" t="s">
        <v>287</v>
      </c>
      <c r="AB24" s="519"/>
    </row>
    <row r="25" spans="2:28" x14ac:dyDescent="0.4">
      <c r="B25" s="509">
        <v>20</v>
      </c>
      <c r="C25" s="510" t="s">
        <v>901</v>
      </c>
      <c r="D25" s="511" t="str">
        <f t="shared" si="0"/>
        <v>t</v>
      </c>
      <c r="E25" s="509" t="s">
        <v>888</v>
      </c>
      <c r="F25" s="520"/>
      <c r="G25" s="509" t="s">
        <v>382</v>
      </c>
      <c r="H25" s="520"/>
      <c r="I25" s="513" t="s">
        <v>889</v>
      </c>
      <c r="J25" s="520"/>
      <c r="K25" s="514" t="s">
        <v>82</v>
      </c>
      <c r="L25" s="510">
        <v>3</v>
      </c>
      <c r="N25" s="521"/>
      <c r="O25" s="509" t="s">
        <v>382</v>
      </c>
      <c r="P25" s="521"/>
      <c r="Q25" s="514"/>
      <c r="R25" s="521"/>
      <c r="S25" s="509" t="s">
        <v>382</v>
      </c>
      <c r="T25" s="521"/>
      <c r="U25" s="513" t="s">
        <v>889</v>
      </c>
      <c r="V25" s="520"/>
      <c r="W25" s="514" t="s">
        <v>82</v>
      </c>
      <c r="X25" s="510">
        <v>3</v>
      </c>
      <c r="Y25" s="514"/>
      <c r="Z25" s="510" t="s">
        <v>287</v>
      </c>
      <c r="AB25" s="519"/>
    </row>
    <row r="26" spans="2:28" x14ac:dyDescent="0.4">
      <c r="B26" s="509">
        <v>21</v>
      </c>
      <c r="C26" s="510" t="s">
        <v>902</v>
      </c>
      <c r="D26" s="511" t="str">
        <f t="shared" si="0"/>
        <v>u</v>
      </c>
      <c r="E26" s="509" t="s">
        <v>888</v>
      </c>
      <c r="F26" s="520"/>
      <c r="G26" s="509" t="s">
        <v>382</v>
      </c>
      <c r="H26" s="520"/>
      <c r="I26" s="513" t="s">
        <v>889</v>
      </c>
      <c r="J26" s="520"/>
      <c r="K26" s="514" t="s">
        <v>82</v>
      </c>
      <c r="L26" s="510">
        <v>4</v>
      </c>
      <c r="N26" s="521"/>
      <c r="O26" s="509" t="s">
        <v>382</v>
      </c>
      <c r="P26" s="521"/>
      <c r="Q26" s="514"/>
      <c r="R26" s="521"/>
      <c r="S26" s="509" t="s">
        <v>382</v>
      </c>
      <c r="T26" s="521"/>
      <c r="U26" s="513" t="s">
        <v>889</v>
      </c>
      <c r="V26" s="520"/>
      <c r="W26" s="514" t="s">
        <v>82</v>
      </c>
      <c r="X26" s="510">
        <v>4</v>
      </c>
      <c r="Y26" s="514"/>
      <c r="Z26" s="510" t="s">
        <v>287</v>
      </c>
      <c r="AB26" s="519"/>
    </row>
    <row r="27" spans="2:28" x14ac:dyDescent="0.4">
      <c r="B27" s="509">
        <v>22</v>
      </c>
      <c r="C27" s="510" t="s">
        <v>903</v>
      </c>
      <c r="D27" s="511" t="str">
        <f t="shared" si="0"/>
        <v>v</v>
      </c>
      <c r="E27" s="509" t="s">
        <v>888</v>
      </c>
      <c r="F27" s="520"/>
      <c r="G27" s="509" t="s">
        <v>382</v>
      </c>
      <c r="H27" s="520"/>
      <c r="I27" s="513" t="s">
        <v>889</v>
      </c>
      <c r="J27" s="520"/>
      <c r="K27" s="514" t="s">
        <v>82</v>
      </c>
      <c r="L27" s="510">
        <v>5</v>
      </c>
      <c r="N27" s="521"/>
      <c r="O27" s="509" t="s">
        <v>382</v>
      </c>
      <c r="P27" s="521"/>
      <c r="Q27" s="514"/>
      <c r="R27" s="521"/>
      <c r="S27" s="509" t="s">
        <v>382</v>
      </c>
      <c r="T27" s="521"/>
      <c r="U27" s="513" t="s">
        <v>889</v>
      </c>
      <c r="V27" s="520"/>
      <c r="W27" s="514" t="s">
        <v>82</v>
      </c>
      <c r="X27" s="510">
        <v>5</v>
      </c>
      <c r="Y27" s="514"/>
      <c r="Z27" s="510" t="s">
        <v>287</v>
      </c>
      <c r="AB27" s="519"/>
    </row>
    <row r="28" spans="2:28" x14ac:dyDescent="0.4">
      <c r="B28" s="509">
        <v>23</v>
      </c>
      <c r="C28" s="510" t="s">
        <v>904</v>
      </c>
      <c r="D28" s="511" t="str">
        <f t="shared" si="0"/>
        <v>w</v>
      </c>
      <c r="E28" s="509" t="s">
        <v>888</v>
      </c>
      <c r="F28" s="520"/>
      <c r="G28" s="509" t="s">
        <v>382</v>
      </c>
      <c r="H28" s="520"/>
      <c r="I28" s="513" t="s">
        <v>889</v>
      </c>
      <c r="J28" s="520"/>
      <c r="K28" s="514" t="s">
        <v>82</v>
      </c>
      <c r="L28" s="510">
        <v>6</v>
      </c>
      <c r="N28" s="521"/>
      <c r="O28" s="509" t="s">
        <v>382</v>
      </c>
      <c r="P28" s="521"/>
      <c r="Q28" s="514"/>
      <c r="R28" s="521"/>
      <c r="S28" s="509" t="s">
        <v>382</v>
      </c>
      <c r="T28" s="521"/>
      <c r="U28" s="513" t="s">
        <v>889</v>
      </c>
      <c r="V28" s="520"/>
      <c r="W28" s="514" t="s">
        <v>82</v>
      </c>
      <c r="X28" s="510">
        <v>6</v>
      </c>
      <c r="Y28" s="514"/>
      <c r="Z28" s="510" t="s">
        <v>287</v>
      </c>
      <c r="AB28" s="519"/>
    </row>
    <row r="29" spans="2:28" x14ac:dyDescent="0.4">
      <c r="B29" s="509">
        <v>24</v>
      </c>
      <c r="C29" s="510" t="s">
        <v>905</v>
      </c>
      <c r="D29" s="511" t="str">
        <f t="shared" si="0"/>
        <v>x</v>
      </c>
      <c r="E29" s="509" t="s">
        <v>888</v>
      </c>
      <c r="F29" s="520"/>
      <c r="G29" s="509" t="s">
        <v>382</v>
      </c>
      <c r="H29" s="520"/>
      <c r="I29" s="513" t="s">
        <v>889</v>
      </c>
      <c r="J29" s="520"/>
      <c r="K29" s="514" t="s">
        <v>82</v>
      </c>
      <c r="L29" s="510">
        <v>7</v>
      </c>
      <c r="N29" s="521"/>
      <c r="O29" s="509" t="s">
        <v>382</v>
      </c>
      <c r="P29" s="521"/>
      <c r="Q29" s="514"/>
      <c r="R29" s="521"/>
      <c r="S29" s="509" t="s">
        <v>382</v>
      </c>
      <c r="T29" s="521"/>
      <c r="U29" s="513" t="s">
        <v>889</v>
      </c>
      <c r="V29" s="520"/>
      <c r="W29" s="514" t="s">
        <v>82</v>
      </c>
      <c r="X29" s="510">
        <v>7</v>
      </c>
      <c r="Y29" s="514"/>
      <c r="Z29" s="510" t="s">
        <v>287</v>
      </c>
      <c r="AB29" s="519"/>
    </row>
    <row r="30" spans="2:28" x14ac:dyDescent="0.4">
      <c r="B30" s="509">
        <v>25</v>
      </c>
      <c r="C30" s="510" t="s">
        <v>906</v>
      </c>
      <c r="D30" s="511" t="str">
        <f t="shared" si="0"/>
        <v>y</v>
      </c>
      <c r="E30" s="509" t="s">
        <v>888</v>
      </c>
      <c r="F30" s="520"/>
      <c r="G30" s="509" t="s">
        <v>382</v>
      </c>
      <c r="H30" s="520"/>
      <c r="I30" s="513" t="s">
        <v>889</v>
      </c>
      <c r="J30" s="520"/>
      <c r="K30" s="514" t="s">
        <v>82</v>
      </c>
      <c r="L30" s="510">
        <v>8</v>
      </c>
      <c r="N30" s="521"/>
      <c r="O30" s="509" t="s">
        <v>382</v>
      </c>
      <c r="P30" s="521"/>
      <c r="Q30" s="514"/>
      <c r="R30" s="521"/>
      <c r="S30" s="509" t="s">
        <v>382</v>
      </c>
      <c r="T30" s="521"/>
      <c r="U30" s="513" t="s">
        <v>889</v>
      </c>
      <c r="V30" s="520"/>
      <c r="W30" s="514" t="s">
        <v>82</v>
      </c>
      <c r="X30" s="510">
        <v>8</v>
      </c>
      <c r="Y30" s="514"/>
      <c r="Z30" s="510" t="s">
        <v>287</v>
      </c>
      <c r="AB30" s="519"/>
    </row>
    <row r="31" spans="2:28" x14ac:dyDescent="0.4">
      <c r="B31" s="509">
        <v>26</v>
      </c>
      <c r="C31" s="510" t="s">
        <v>907</v>
      </c>
      <c r="D31" s="511" t="str">
        <f t="shared" si="0"/>
        <v>z</v>
      </c>
      <c r="E31" s="509" t="s">
        <v>888</v>
      </c>
      <c r="F31" s="520"/>
      <c r="G31" s="509" t="s">
        <v>382</v>
      </c>
      <c r="H31" s="520"/>
      <c r="I31" s="513" t="s">
        <v>889</v>
      </c>
      <c r="J31" s="520"/>
      <c r="K31" s="514" t="s">
        <v>82</v>
      </c>
      <c r="L31" s="510">
        <v>1</v>
      </c>
      <c r="N31" s="521"/>
      <c r="O31" s="509" t="s">
        <v>382</v>
      </c>
      <c r="P31" s="521"/>
      <c r="Q31" s="514"/>
      <c r="R31" s="521"/>
      <c r="S31" s="509" t="s">
        <v>382</v>
      </c>
      <c r="T31" s="521"/>
      <c r="U31" s="513" t="s">
        <v>889</v>
      </c>
      <c r="V31" s="520"/>
      <c r="W31" s="514" t="s">
        <v>82</v>
      </c>
      <c r="X31" s="510" t="s">
        <v>287</v>
      </c>
      <c r="Y31" s="514"/>
      <c r="Z31" s="510">
        <v>1</v>
      </c>
      <c r="AB31" s="519"/>
    </row>
    <row r="32" spans="2:28" x14ac:dyDescent="0.4">
      <c r="B32" s="509">
        <v>27</v>
      </c>
      <c r="C32" s="510" t="s">
        <v>905</v>
      </c>
      <c r="D32" s="511" t="str">
        <f t="shared" si="0"/>
        <v>x</v>
      </c>
      <c r="E32" s="509" t="s">
        <v>888</v>
      </c>
      <c r="F32" s="520"/>
      <c r="G32" s="509" t="s">
        <v>382</v>
      </c>
      <c r="H32" s="520"/>
      <c r="I32" s="513" t="s">
        <v>889</v>
      </c>
      <c r="J32" s="520"/>
      <c r="K32" s="514" t="s">
        <v>82</v>
      </c>
      <c r="L32" s="510">
        <v>2</v>
      </c>
      <c r="N32" s="521"/>
      <c r="O32" s="509" t="s">
        <v>382</v>
      </c>
      <c r="P32" s="521"/>
      <c r="Q32" s="514"/>
      <c r="R32" s="521"/>
      <c r="S32" s="509" t="s">
        <v>382</v>
      </c>
      <c r="T32" s="521"/>
      <c r="U32" s="513" t="s">
        <v>889</v>
      </c>
      <c r="V32" s="520"/>
      <c r="W32" s="514" t="s">
        <v>82</v>
      </c>
      <c r="X32" s="510" t="s">
        <v>287</v>
      </c>
      <c r="Y32" s="514"/>
      <c r="Z32" s="510">
        <v>2</v>
      </c>
      <c r="AB32" s="519"/>
    </row>
    <row r="33" spans="2:28" x14ac:dyDescent="0.4">
      <c r="B33" s="509">
        <v>28</v>
      </c>
      <c r="C33" s="510" t="s">
        <v>908</v>
      </c>
      <c r="D33" s="511" t="str">
        <f t="shared" si="0"/>
        <v>aa</v>
      </c>
      <c r="E33" s="509" t="s">
        <v>888</v>
      </c>
      <c r="F33" s="520"/>
      <c r="G33" s="509" t="s">
        <v>382</v>
      </c>
      <c r="H33" s="520"/>
      <c r="I33" s="513" t="s">
        <v>889</v>
      </c>
      <c r="J33" s="520"/>
      <c r="K33" s="514" t="s">
        <v>82</v>
      </c>
      <c r="L33" s="510">
        <v>3</v>
      </c>
      <c r="N33" s="521"/>
      <c r="O33" s="509" t="s">
        <v>382</v>
      </c>
      <c r="P33" s="521"/>
      <c r="Q33" s="514"/>
      <c r="R33" s="521"/>
      <c r="S33" s="509" t="s">
        <v>382</v>
      </c>
      <c r="T33" s="521"/>
      <c r="U33" s="513" t="s">
        <v>889</v>
      </c>
      <c r="V33" s="520"/>
      <c r="W33" s="514" t="s">
        <v>82</v>
      </c>
      <c r="X33" s="510" t="s">
        <v>287</v>
      </c>
      <c r="Y33" s="514"/>
      <c r="Z33" s="510">
        <v>3</v>
      </c>
      <c r="AB33" s="519"/>
    </row>
    <row r="34" spans="2:28" x14ac:dyDescent="0.4">
      <c r="B34" s="509">
        <v>29</v>
      </c>
      <c r="C34" s="510" t="s">
        <v>226</v>
      </c>
      <c r="D34" s="511" t="str">
        <f t="shared" si="0"/>
        <v>ab</v>
      </c>
      <c r="E34" s="509" t="s">
        <v>888</v>
      </c>
      <c r="F34" s="520"/>
      <c r="G34" s="509" t="s">
        <v>382</v>
      </c>
      <c r="H34" s="520"/>
      <c r="I34" s="513" t="s">
        <v>889</v>
      </c>
      <c r="J34" s="520"/>
      <c r="K34" s="514" t="s">
        <v>82</v>
      </c>
      <c r="L34" s="510">
        <v>4</v>
      </c>
      <c r="N34" s="521"/>
      <c r="O34" s="509" t="s">
        <v>382</v>
      </c>
      <c r="P34" s="521"/>
      <c r="Q34" s="514"/>
      <c r="R34" s="521"/>
      <c r="S34" s="509" t="s">
        <v>382</v>
      </c>
      <c r="T34" s="521"/>
      <c r="U34" s="513" t="s">
        <v>889</v>
      </c>
      <c r="V34" s="520"/>
      <c r="W34" s="514" t="s">
        <v>82</v>
      </c>
      <c r="X34" s="510" t="s">
        <v>287</v>
      </c>
      <c r="Y34" s="514"/>
      <c r="Z34" s="510">
        <v>4</v>
      </c>
      <c r="AB34" s="519"/>
    </row>
    <row r="35" spans="2:28" x14ac:dyDescent="0.4">
      <c r="B35" s="509">
        <v>30</v>
      </c>
      <c r="C35" s="510" t="s">
        <v>909</v>
      </c>
      <c r="D35" s="511" t="str">
        <f t="shared" si="0"/>
        <v>ac</v>
      </c>
      <c r="E35" s="509" t="s">
        <v>888</v>
      </c>
      <c r="F35" s="520"/>
      <c r="G35" s="509" t="s">
        <v>382</v>
      </c>
      <c r="H35" s="520"/>
      <c r="I35" s="513" t="s">
        <v>889</v>
      </c>
      <c r="J35" s="520"/>
      <c r="K35" s="514" t="s">
        <v>82</v>
      </c>
      <c r="L35" s="510">
        <v>5</v>
      </c>
      <c r="N35" s="521"/>
      <c r="O35" s="509" t="s">
        <v>382</v>
      </c>
      <c r="P35" s="521"/>
      <c r="Q35" s="514"/>
      <c r="R35" s="521"/>
      <c r="S35" s="509" t="s">
        <v>382</v>
      </c>
      <c r="T35" s="521"/>
      <c r="U35" s="513" t="s">
        <v>889</v>
      </c>
      <c r="V35" s="520"/>
      <c r="W35" s="514" t="s">
        <v>82</v>
      </c>
      <c r="X35" s="510" t="s">
        <v>287</v>
      </c>
      <c r="Y35" s="514"/>
      <c r="Z35" s="510">
        <v>5</v>
      </c>
      <c r="AB35" s="519"/>
    </row>
    <row r="36" spans="2:28" x14ac:dyDescent="0.4">
      <c r="B36" s="509">
        <v>31</v>
      </c>
      <c r="C36" s="510" t="s">
        <v>910</v>
      </c>
      <c r="D36" s="511" t="str">
        <f t="shared" si="0"/>
        <v>ad</v>
      </c>
      <c r="E36" s="509" t="s">
        <v>888</v>
      </c>
      <c r="F36" s="520"/>
      <c r="G36" s="509" t="s">
        <v>382</v>
      </c>
      <c r="H36" s="520"/>
      <c r="I36" s="513" t="s">
        <v>889</v>
      </c>
      <c r="J36" s="520"/>
      <c r="K36" s="514" t="s">
        <v>82</v>
      </c>
      <c r="L36" s="510">
        <v>6</v>
      </c>
      <c r="N36" s="521"/>
      <c r="O36" s="509" t="s">
        <v>382</v>
      </c>
      <c r="P36" s="521"/>
      <c r="Q36" s="514"/>
      <c r="R36" s="521"/>
      <c r="S36" s="509" t="s">
        <v>382</v>
      </c>
      <c r="T36" s="521"/>
      <c r="U36" s="513" t="s">
        <v>889</v>
      </c>
      <c r="V36" s="520"/>
      <c r="W36" s="514" t="s">
        <v>82</v>
      </c>
      <c r="X36" s="510" t="s">
        <v>287</v>
      </c>
      <c r="Y36" s="514"/>
      <c r="Z36" s="510">
        <v>6</v>
      </c>
      <c r="AB36" s="519"/>
    </row>
    <row r="37" spans="2:28" x14ac:dyDescent="0.4">
      <c r="B37" s="509">
        <v>32</v>
      </c>
      <c r="C37" s="510" t="s">
        <v>911</v>
      </c>
      <c r="D37" s="511" t="str">
        <f t="shared" si="0"/>
        <v>ae</v>
      </c>
      <c r="E37" s="509" t="s">
        <v>888</v>
      </c>
      <c r="F37" s="520"/>
      <c r="G37" s="509" t="s">
        <v>382</v>
      </c>
      <c r="H37" s="520"/>
      <c r="I37" s="513" t="s">
        <v>889</v>
      </c>
      <c r="J37" s="520"/>
      <c r="K37" s="514" t="s">
        <v>82</v>
      </c>
      <c r="L37" s="510">
        <v>7</v>
      </c>
      <c r="N37" s="521"/>
      <c r="O37" s="509" t="s">
        <v>382</v>
      </c>
      <c r="P37" s="521"/>
      <c r="Q37" s="514"/>
      <c r="R37" s="521"/>
      <c r="S37" s="509" t="s">
        <v>382</v>
      </c>
      <c r="T37" s="521"/>
      <c r="U37" s="513" t="s">
        <v>889</v>
      </c>
      <c r="V37" s="520"/>
      <c r="W37" s="514" t="s">
        <v>82</v>
      </c>
      <c r="X37" s="510" t="s">
        <v>287</v>
      </c>
      <c r="Y37" s="514"/>
      <c r="Z37" s="510">
        <v>7</v>
      </c>
      <c r="AB37" s="519"/>
    </row>
    <row r="38" spans="2:28" x14ac:dyDescent="0.4">
      <c r="B38" s="509">
        <v>33</v>
      </c>
      <c r="C38" s="510" t="s">
        <v>912</v>
      </c>
      <c r="D38" s="511" t="str">
        <f t="shared" si="0"/>
        <v>af</v>
      </c>
      <c r="E38" s="509" t="s">
        <v>888</v>
      </c>
      <c r="F38" s="520"/>
      <c r="G38" s="509" t="s">
        <v>382</v>
      </c>
      <c r="H38" s="520"/>
      <c r="I38" s="513" t="s">
        <v>889</v>
      </c>
      <c r="J38" s="520"/>
      <c r="K38" s="514" t="s">
        <v>82</v>
      </c>
      <c r="L38" s="510">
        <v>8</v>
      </c>
      <c r="N38" s="521"/>
      <c r="O38" s="509" t="s">
        <v>382</v>
      </c>
      <c r="P38" s="521"/>
      <c r="Q38" s="514"/>
      <c r="R38" s="521"/>
      <c r="S38" s="509" t="s">
        <v>382</v>
      </c>
      <c r="T38" s="521"/>
      <c r="U38" s="513" t="s">
        <v>889</v>
      </c>
      <c r="V38" s="520"/>
      <c r="W38" s="514" t="s">
        <v>82</v>
      </c>
      <c r="X38" s="510" t="s">
        <v>287</v>
      </c>
      <c r="Y38" s="514"/>
      <c r="Z38" s="510">
        <v>8</v>
      </c>
      <c r="AB38" s="519"/>
    </row>
    <row r="39" spans="2:28" x14ac:dyDescent="0.4">
      <c r="B39" s="509">
        <v>34</v>
      </c>
      <c r="C39" s="522" t="s">
        <v>866</v>
      </c>
      <c r="D39" s="511"/>
      <c r="E39" s="509" t="s">
        <v>888</v>
      </c>
      <c r="F39" s="512"/>
      <c r="G39" s="509" t="s">
        <v>382</v>
      </c>
      <c r="H39" s="512"/>
      <c r="I39" s="513" t="s">
        <v>889</v>
      </c>
      <c r="J39" s="512">
        <v>0</v>
      </c>
      <c r="K39" s="514" t="s">
        <v>82</v>
      </c>
      <c r="L39" s="515" t="str">
        <f>IF(OR(F39="",H39=""),"",(H39+IF(F39&gt;H39,1,0)-F39-J39)*24)</f>
        <v/>
      </c>
      <c r="N39" s="516">
        <f>$N$6</f>
        <v>0.29166666666666669</v>
      </c>
      <c r="O39" s="501" t="s">
        <v>382</v>
      </c>
      <c r="P39" s="516">
        <f>$P$6</f>
        <v>0.83333333333333337</v>
      </c>
      <c r="R39" s="517" t="str">
        <f t="shared" ref="R39:R47" si="8">IF(F39="","",IF(F39&lt;N39,N39,IF(F39&gt;=P39,"",F39)))</f>
        <v/>
      </c>
      <c r="S39" s="501" t="s">
        <v>382</v>
      </c>
      <c r="T39" s="517" t="str">
        <f t="shared" ref="T39:T47" si="9">IF(H39="","",IF(H39&gt;F39,IF(H39&lt;P39,H39,P39),P39))</f>
        <v/>
      </c>
      <c r="U39" s="518" t="s">
        <v>889</v>
      </c>
      <c r="V39" s="512">
        <v>0</v>
      </c>
      <c r="W39" s="502" t="s">
        <v>82</v>
      </c>
      <c r="X39" s="515" t="str">
        <f>IF(R39="","",IF((T39+IF(R39&gt;T39,1,0)-R39-V39)*24=0,"",(T39+IF(R39&gt;T39,1,0)-R39-V39)*24))</f>
        <v/>
      </c>
      <c r="Z39" s="515" t="str">
        <f t="shared" ref="Z39:Z47" si="10">IF(X39="",L39,IF(OR(L39-X39=0,L39-X39&lt;0),"-",L39-X39))</f>
        <v/>
      </c>
      <c r="AB39" s="519"/>
    </row>
    <row r="40" spans="2:28" x14ac:dyDescent="0.4">
      <c r="B40" s="509"/>
      <c r="C40" s="523" t="s">
        <v>287</v>
      </c>
      <c r="D40" s="511"/>
      <c r="E40" s="509" t="s">
        <v>888</v>
      </c>
      <c r="F40" s="512"/>
      <c r="G40" s="509" t="s">
        <v>382</v>
      </c>
      <c r="H40" s="512"/>
      <c r="I40" s="513" t="s">
        <v>889</v>
      </c>
      <c r="J40" s="512">
        <v>0</v>
      </c>
      <c r="K40" s="514" t="s">
        <v>82</v>
      </c>
      <c r="L40" s="515" t="str">
        <f>IF(OR(F40="",H40=""),"",(H40+IF(F40&gt;H40,1,0)-F40-J40)*24)</f>
        <v/>
      </c>
      <c r="N40" s="516">
        <f>$N$6</f>
        <v>0.29166666666666669</v>
      </c>
      <c r="O40" s="501" t="s">
        <v>382</v>
      </c>
      <c r="P40" s="516">
        <f>$P$6</f>
        <v>0.83333333333333337</v>
      </c>
      <c r="R40" s="517" t="str">
        <f t="shared" si="8"/>
        <v/>
      </c>
      <c r="S40" s="501" t="s">
        <v>382</v>
      </c>
      <c r="T40" s="517" t="str">
        <f t="shared" si="9"/>
        <v/>
      </c>
      <c r="U40" s="518" t="s">
        <v>889</v>
      </c>
      <c r="V40" s="512">
        <v>0</v>
      </c>
      <c r="W40" s="502" t="s">
        <v>82</v>
      </c>
      <c r="X40" s="515" t="str">
        <f>IF(R40="","",IF((T40+IF(R40&gt;T40,1,0)-R40-V40)*24=0,"",(T40+IF(R40&gt;T40,1,0)-R40-V40)*24))</f>
        <v/>
      </c>
      <c r="Z40" s="515" t="str">
        <f t="shared" si="10"/>
        <v/>
      </c>
      <c r="AB40" s="519"/>
    </row>
    <row r="41" spans="2:28" x14ac:dyDescent="0.4">
      <c r="B41" s="509"/>
      <c r="C41" s="524" t="s">
        <v>287</v>
      </c>
      <c r="D41" s="511" t="str">
        <f>C39</f>
        <v>ag</v>
      </c>
      <c r="E41" s="509" t="s">
        <v>888</v>
      </c>
      <c r="F41" s="512" t="s">
        <v>287</v>
      </c>
      <c r="G41" s="509" t="s">
        <v>382</v>
      </c>
      <c r="H41" s="512" t="s">
        <v>287</v>
      </c>
      <c r="I41" s="513" t="s">
        <v>889</v>
      </c>
      <c r="J41" s="512" t="s">
        <v>287</v>
      </c>
      <c r="K41" s="514" t="s">
        <v>82</v>
      </c>
      <c r="L41" s="515" t="str">
        <f>IF(OR(L39="",L40=""),"",L39+L40)</f>
        <v/>
      </c>
      <c r="N41" s="516" t="s">
        <v>287</v>
      </c>
      <c r="O41" s="501" t="s">
        <v>382</v>
      </c>
      <c r="P41" s="516" t="s">
        <v>287</v>
      </c>
      <c r="R41" s="517" t="str">
        <f t="shared" si="8"/>
        <v/>
      </c>
      <c r="S41" s="501" t="s">
        <v>382</v>
      </c>
      <c r="T41" s="517" t="str">
        <f t="shared" si="9"/>
        <v>-</v>
      </c>
      <c r="U41" s="518" t="s">
        <v>889</v>
      </c>
      <c r="V41" s="512" t="s">
        <v>287</v>
      </c>
      <c r="W41" s="502" t="s">
        <v>82</v>
      </c>
      <c r="X41" s="515" t="str">
        <f>IF(OR(X39="",X40=""),"",X39+X40)</f>
        <v/>
      </c>
      <c r="Z41" s="515" t="str">
        <f t="shared" si="10"/>
        <v/>
      </c>
      <c r="AB41" s="519" t="s">
        <v>913</v>
      </c>
    </row>
    <row r="42" spans="2:28" x14ac:dyDescent="0.4">
      <c r="B42" s="509"/>
      <c r="C42" s="522" t="s">
        <v>914</v>
      </c>
      <c r="D42" s="511"/>
      <c r="E42" s="509" t="s">
        <v>888</v>
      </c>
      <c r="F42" s="512"/>
      <c r="G42" s="509" t="s">
        <v>382</v>
      </c>
      <c r="H42" s="512"/>
      <c r="I42" s="513" t="s">
        <v>889</v>
      </c>
      <c r="J42" s="512">
        <v>0</v>
      </c>
      <c r="K42" s="514" t="s">
        <v>82</v>
      </c>
      <c r="L42" s="515" t="str">
        <f>IF(OR(F42="",H42=""),"",(H42+IF(F42&gt;H42,1,0)-F42-J42)*24)</f>
        <v/>
      </c>
      <c r="N42" s="516">
        <f>$N$6</f>
        <v>0.29166666666666669</v>
      </c>
      <c r="O42" s="501" t="s">
        <v>382</v>
      </c>
      <c r="P42" s="516">
        <f>$P$6</f>
        <v>0.83333333333333337</v>
      </c>
      <c r="R42" s="517" t="str">
        <f t="shared" si="8"/>
        <v/>
      </c>
      <c r="S42" s="501" t="s">
        <v>382</v>
      </c>
      <c r="T42" s="517" t="str">
        <f t="shared" si="9"/>
        <v/>
      </c>
      <c r="U42" s="518" t="s">
        <v>889</v>
      </c>
      <c r="V42" s="512">
        <v>0</v>
      </c>
      <c r="W42" s="502" t="s">
        <v>82</v>
      </c>
      <c r="X42" s="515" t="str">
        <f>IF(R42="","",IF((T42+IF(R42&gt;T42,1,0)-R42-V42)*24=0,"",(T42+IF(R42&gt;T42,1,0)-R42-V42)*24))</f>
        <v/>
      </c>
      <c r="Z42" s="515" t="str">
        <f t="shared" si="10"/>
        <v/>
      </c>
      <c r="AB42" s="519"/>
    </row>
    <row r="43" spans="2:28" x14ac:dyDescent="0.4">
      <c r="B43" s="509">
        <v>35</v>
      </c>
      <c r="C43" s="523" t="s">
        <v>287</v>
      </c>
      <c r="D43" s="511"/>
      <c r="E43" s="509" t="s">
        <v>888</v>
      </c>
      <c r="F43" s="512"/>
      <c r="G43" s="509" t="s">
        <v>382</v>
      </c>
      <c r="H43" s="512"/>
      <c r="I43" s="513" t="s">
        <v>889</v>
      </c>
      <c r="J43" s="512">
        <v>0</v>
      </c>
      <c r="K43" s="514" t="s">
        <v>82</v>
      </c>
      <c r="L43" s="515" t="str">
        <f>IF(OR(F43="",H43=""),"",(H43+IF(F43&gt;H43,1,0)-F43-J43)*24)</f>
        <v/>
      </c>
      <c r="N43" s="516">
        <f>$N$6</f>
        <v>0.29166666666666669</v>
      </c>
      <c r="O43" s="501" t="s">
        <v>382</v>
      </c>
      <c r="P43" s="516">
        <f>$P$6</f>
        <v>0.83333333333333337</v>
      </c>
      <c r="R43" s="517" t="str">
        <f t="shared" si="8"/>
        <v/>
      </c>
      <c r="S43" s="501" t="s">
        <v>382</v>
      </c>
      <c r="T43" s="517" t="str">
        <f t="shared" si="9"/>
        <v/>
      </c>
      <c r="U43" s="518" t="s">
        <v>889</v>
      </c>
      <c r="V43" s="512">
        <v>0</v>
      </c>
      <c r="W43" s="502" t="s">
        <v>82</v>
      </c>
      <c r="X43" s="515" t="str">
        <f>IF(R43="","",IF((T43+IF(R43&gt;T43,1,0)-R43-V43)*24=0,"",(T43+IF(R43&gt;T43,1,0)-R43-V43)*24))</f>
        <v/>
      </c>
      <c r="Z43" s="515" t="str">
        <f t="shared" si="10"/>
        <v/>
      </c>
      <c r="AB43" s="519"/>
    </row>
    <row r="44" spans="2:28" x14ac:dyDescent="0.4">
      <c r="B44" s="509"/>
      <c r="C44" s="524" t="s">
        <v>287</v>
      </c>
      <c r="D44" s="511" t="str">
        <f>C42</f>
        <v>ah</v>
      </c>
      <c r="E44" s="509" t="s">
        <v>888</v>
      </c>
      <c r="F44" s="512" t="s">
        <v>287</v>
      </c>
      <c r="G44" s="509" t="s">
        <v>382</v>
      </c>
      <c r="H44" s="512" t="s">
        <v>287</v>
      </c>
      <c r="I44" s="513" t="s">
        <v>889</v>
      </c>
      <c r="J44" s="512" t="s">
        <v>287</v>
      </c>
      <c r="K44" s="514" t="s">
        <v>82</v>
      </c>
      <c r="L44" s="515" t="str">
        <f>IF(OR(L42="",L43=""),"",L42+L43)</f>
        <v/>
      </c>
      <c r="N44" s="516" t="s">
        <v>287</v>
      </c>
      <c r="O44" s="501" t="s">
        <v>382</v>
      </c>
      <c r="P44" s="516" t="s">
        <v>287</v>
      </c>
      <c r="R44" s="517" t="str">
        <f t="shared" si="8"/>
        <v/>
      </c>
      <c r="S44" s="501" t="s">
        <v>382</v>
      </c>
      <c r="T44" s="517" t="str">
        <f t="shared" si="9"/>
        <v>-</v>
      </c>
      <c r="U44" s="518" t="s">
        <v>889</v>
      </c>
      <c r="V44" s="512" t="s">
        <v>287</v>
      </c>
      <c r="W44" s="502" t="s">
        <v>82</v>
      </c>
      <c r="X44" s="515" t="str">
        <f>IF(OR(X42="",X43=""),"",X42+X43)</f>
        <v/>
      </c>
      <c r="Z44" s="515" t="str">
        <f t="shared" si="10"/>
        <v/>
      </c>
      <c r="AB44" s="519" t="s">
        <v>915</v>
      </c>
    </row>
    <row r="45" spans="2:28" x14ac:dyDescent="0.4">
      <c r="B45" s="509"/>
      <c r="C45" s="522" t="s">
        <v>916</v>
      </c>
      <c r="D45" s="511"/>
      <c r="E45" s="509" t="s">
        <v>888</v>
      </c>
      <c r="F45" s="512"/>
      <c r="G45" s="509" t="s">
        <v>382</v>
      </c>
      <c r="H45" s="512"/>
      <c r="I45" s="513" t="s">
        <v>889</v>
      </c>
      <c r="J45" s="512">
        <v>0</v>
      </c>
      <c r="K45" s="514" t="s">
        <v>82</v>
      </c>
      <c r="L45" s="515" t="str">
        <f>IF(OR(F45="",H45=""),"",(H45+IF(F45&gt;H45,1,0)-F45-J45)*24)</f>
        <v/>
      </c>
      <c r="N45" s="516">
        <f>$N$6</f>
        <v>0.29166666666666669</v>
      </c>
      <c r="O45" s="501" t="s">
        <v>382</v>
      </c>
      <c r="P45" s="516">
        <f>$P$6</f>
        <v>0.83333333333333337</v>
      </c>
      <c r="R45" s="517" t="str">
        <f t="shared" si="8"/>
        <v/>
      </c>
      <c r="S45" s="501" t="s">
        <v>382</v>
      </c>
      <c r="T45" s="517" t="str">
        <f t="shared" si="9"/>
        <v/>
      </c>
      <c r="U45" s="518" t="s">
        <v>889</v>
      </c>
      <c r="V45" s="512">
        <v>0</v>
      </c>
      <c r="W45" s="502" t="s">
        <v>82</v>
      </c>
      <c r="X45" s="515" t="str">
        <f>IF(R45="","",IF((T45+IF(R45&gt;T45,1,0)-R45-V45)*24=0,"",(T45+IF(R45&gt;T45,1,0)-R45-V45)*24))</f>
        <v/>
      </c>
      <c r="Z45" s="515" t="str">
        <f t="shared" si="10"/>
        <v/>
      </c>
      <c r="AB45" s="519"/>
    </row>
    <row r="46" spans="2:28" x14ac:dyDescent="0.4">
      <c r="B46" s="509">
        <v>36</v>
      </c>
      <c r="C46" s="523" t="s">
        <v>287</v>
      </c>
      <c r="D46" s="511"/>
      <c r="E46" s="509" t="s">
        <v>888</v>
      </c>
      <c r="F46" s="512"/>
      <c r="G46" s="509" t="s">
        <v>382</v>
      </c>
      <c r="H46" s="512"/>
      <c r="I46" s="513" t="s">
        <v>889</v>
      </c>
      <c r="J46" s="512">
        <v>0</v>
      </c>
      <c r="K46" s="514" t="s">
        <v>82</v>
      </c>
      <c r="L46" s="515" t="str">
        <f>IF(OR(F46="",H46=""),"",(H46+IF(F46&gt;H46,1,0)-F46-J46)*24)</f>
        <v/>
      </c>
      <c r="N46" s="516">
        <f>$N$6</f>
        <v>0.29166666666666669</v>
      </c>
      <c r="O46" s="501" t="s">
        <v>382</v>
      </c>
      <c r="P46" s="516">
        <f>$P$6</f>
        <v>0.83333333333333337</v>
      </c>
      <c r="R46" s="517" t="str">
        <f t="shared" si="8"/>
        <v/>
      </c>
      <c r="S46" s="501" t="s">
        <v>382</v>
      </c>
      <c r="T46" s="517" t="str">
        <f t="shared" si="9"/>
        <v/>
      </c>
      <c r="U46" s="518" t="s">
        <v>889</v>
      </c>
      <c r="V46" s="512">
        <v>0</v>
      </c>
      <c r="W46" s="502" t="s">
        <v>82</v>
      </c>
      <c r="X46" s="515" t="str">
        <f>IF(R46="","",IF((T46+IF(R46&gt;T46,1,0)-R46-V46)*24=0,"",(T46+IF(R46&gt;T46,1,0)-R46-V46)*24))</f>
        <v/>
      </c>
      <c r="Z46" s="515" t="str">
        <f t="shared" si="10"/>
        <v/>
      </c>
      <c r="AB46" s="519"/>
    </row>
    <row r="47" spans="2:28" x14ac:dyDescent="0.4">
      <c r="B47" s="509"/>
      <c r="C47" s="524" t="s">
        <v>287</v>
      </c>
      <c r="D47" s="511" t="str">
        <f>C45</f>
        <v>ai</v>
      </c>
      <c r="E47" s="509" t="s">
        <v>888</v>
      </c>
      <c r="F47" s="512" t="s">
        <v>287</v>
      </c>
      <c r="G47" s="509" t="s">
        <v>382</v>
      </c>
      <c r="H47" s="512" t="s">
        <v>287</v>
      </c>
      <c r="I47" s="513" t="s">
        <v>889</v>
      </c>
      <c r="J47" s="512" t="s">
        <v>287</v>
      </c>
      <c r="K47" s="514" t="s">
        <v>82</v>
      </c>
      <c r="L47" s="515" t="str">
        <f>IF(OR(L45="",L46=""),"",L45+L46)</f>
        <v/>
      </c>
      <c r="N47" s="516" t="s">
        <v>287</v>
      </c>
      <c r="O47" s="501" t="s">
        <v>382</v>
      </c>
      <c r="P47" s="516" t="s">
        <v>287</v>
      </c>
      <c r="R47" s="517" t="str">
        <f t="shared" si="8"/>
        <v/>
      </c>
      <c r="S47" s="501" t="s">
        <v>382</v>
      </c>
      <c r="T47" s="517" t="str">
        <f t="shared" si="9"/>
        <v>-</v>
      </c>
      <c r="U47" s="518" t="s">
        <v>889</v>
      </c>
      <c r="V47" s="512" t="s">
        <v>287</v>
      </c>
      <c r="W47" s="502" t="s">
        <v>82</v>
      </c>
      <c r="X47" s="515" t="str">
        <f>IF(OR(X45="",X46=""),"",X45+X46)</f>
        <v/>
      </c>
      <c r="Z47" s="515" t="str">
        <f t="shared" si="10"/>
        <v/>
      </c>
      <c r="AB47" s="519" t="s">
        <v>915</v>
      </c>
    </row>
    <row r="49" spans="3:4" x14ac:dyDescent="0.4">
      <c r="C49" s="503" t="s">
        <v>917</v>
      </c>
      <c r="D49" s="503"/>
    </row>
    <row r="50" spans="3:4" x14ac:dyDescent="0.4">
      <c r="C50" s="503" t="s">
        <v>918</v>
      </c>
      <c r="D50" s="503"/>
    </row>
    <row r="51" spans="3:4" x14ac:dyDescent="0.4">
      <c r="C51" s="503" t="s">
        <v>919</v>
      </c>
      <c r="D51" s="503"/>
    </row>
    <row r="52" spans="3:4" x14ac:dyDescent="0.4">
      <c r="C52" s="503" t="s">
        <v>920</v>
      </c>
      <c r="D52" s="503"/>
    </row>
  </sheetData>
  <sheetProtection sheet="1" insertRows="0" deleteRows="0"/>
  <mergeCells count="4">
    <mergeCell ref="F4:L4"/>
    <mergeCell ref="N4:P4"/>
    <mergeCell ref="R4:X4"/>
    <mergeCell ref="AB4:AB5"/>
  </mergeCells>
  <phoneticPr fontId="3"/>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BS116"/>
  <sheetViews>
    <sheetView topLeftCell="A22" zoomScale="55" zoomScaleNormal="55" workbookViewId="0">
      <selection activeCell="F27" sqref="F27:G27"/>
    </sheetView>
  </sheetViews>
  <sheetFormatPr defaultColWidth="9" defaultRowHeight="18.75" x14ac:dyDescent="0.4"/>
  <cols>
    <col min="1" max="1" width="1.375" style="525" customWidth="1"/>
    <col min="2" max="3" width="9" style="525"/>
    <col min="4" max="4" width="40.625" style="525" customWidth="1"/>
    <col min="5" max="16384" width="9" style="525"/>
  </cols>
  <sheetData>
    <row r="1" spans="2:11" x14ac:dyDescent="0.4">
      <c r="B1" s="525" t="s">
        <v>921</v>
      </c>
      <c r="D1" s="526"/>
      <c r="E1" s="526"/>
      <c r="F1" s="526"/>
    </row>
    <row r="2" spans="2:11" s="528" customFormat="1" ht="20.25" customHeight="1" x14ac:dyDescent="0.4">
      <c r="B2" s="527" t="s">
        <v>922</v>
      </c>
      <c r="C2" s="527"/>
      <c r="D2" s="526"/>
      <c r="E2" s="526"/>
      <c r="F2" s="526"/>
    </row>
    <row r="3" spans="2:11" s="528" customFormat="1" ht="20.25" customHeight="1" x14ac:dyDescent="0.4">
      <c r="B3" s="527"/>
      <c r="C3" s="527"/>
      <c r="D3" s="526"/>
      <c r="E3" s="526"/>
      <c r="F3" s="526"/>
    </row>
    <row r="4" spans="2:11" s="530" customFormat="1" ht="20.25" customHeight="1" x14ac:dyDescent="0.4">
      <c r="B4" s="529"/>
      <c r="C4" s="526" t="s">
        <v>923</v>
      </c>
      <c r="D4" s="526"/>
      <c r="F4" s="1404" t="s">
        <v>924</v>
      </c>
      <c r="G4" s="1404"/>
      <c r="H4" s="1404"/>
      <c r="I4" s="1404"/>
      <c r="J4" s="1404"/>
      <c r="K4" s="1404"/>
    </row>
    <row r="5" spans="2:11" s="530" customFormat="1" ht="20.25" customHeight="1" x14ac:dyDescent="0.4">
      <c r="B5" s="531"/>
      <c r="C5" s="526" t="s">
        <v>925</v>
      </c>
      <c r="D5" s="526"/>
      <c r="F5" s="1404"/>
      <c r="G5" s="1404"/>
      <c r="H5" s="1404"/>
      <c r="I5" s="1404"/>
      <c r="J5" s="1404"/>
      <c r="K5" s="1404"/>
    </row>
    <row r="6" spans="2:11" s="528" customFormat="1" ht="20.25" customHeight="1" x14ac:dyDescent="0.4">
      <c r="B6" s="532" t="s">
        <v>926</v>
      </c>
      <c r="C6" s="526"/>
      <c r="D6" s="526"/>
      <c r="E6" s="533"/>
      <c r="F6" s="534"/>
    </row>
    <row r="7" spans="2:11" s="528" customFormat="1" ht="20.25" customHeight="1" x14ac:dyDescent="0.4">
      <c r="B7" s="527"/>
      <c r="C7" s="527"/>
      <c r="D7" s="526"/>
      <c r="E7" s="533"/>
      <c r="F7" s="534"/>
    </row>
    <row r="8" spans="2:11" s="528" customFormat="1" ht="20.25" customHeight="1" x14ac:dyDescent="0.4">
      <c r="B8" s="526" t="s">
        <v>927</v>
      </c>
      <c r="C8" s="527"/>
      <c r="D8" s="526"/>
      <c r="E8" s="533"/>
      <c r="F8" s="534"/>
    </row>
    <row r="9" spans="2:11" s="528" customFormat="1" ht="20.25" customHeight="1" x14ac:dyDescent="0.4">
      <c r="B9" s="527"/>
      <c r="C9" s="527"/>
      <c r="D9" s="526"/>
      <c r="E9" s="526"/>
      <c r="F9" s="526"/>
    </row>
    <row r="10" spans="2:11" s="528" customFormat="1" ht="20.25" customHeight="1" x14ac:dyDescent="0.4">
      <c r="B10" s="526" t="s">
        <v>928</v>
      </c>
      <c r="C10" s="527"/>
      <c r="D10" s="526"/>
      <c r="E10" s="526"/>
      <c r="F10" s="526"/>
    </row>
    <row r="11" spans="2:11" s="528" customFormat="1" ht="20.25" customHeight="1" x14ac:dyDescent="0.4">
      <c r="B11" s="526"/>
      <c r="C11" s="527"/>
      <c r="D11" s="526"/>
      <c r="E11" s="526"/>
      <c r="F11" s="526"/>
    </row>
    <row r="12" spans="2:11" s="528" customFormat="1" ht="20.25" customHeight="1" x14ac:dyDescent="0.4">
      <c r="B12" s="526" t="s">
        <v>929</v>
      </c>
      <c r="C12" s="527"/>
      <c r="D12" s="526"/>
    </row>
    <row r="13" spans="2:11" s="528" customFormat="1" ht="20.25" customHeight="1" x14ac:dyDescent="0.4">
      <c r="B13" s="526"/>
      <c r="C13" s="527"/>
      <c r="D13" s="526"/>
    </row>
    <row r="14" spans="2:11" s="528" customFormat="1" ht="20.25" customHeight="1" x14ac:dyDescent="0.4">
      <c r="B14" s="526" t="s">
        <v>930</v>
      </c>
      <c r="C14" s="527"/>
      <c r="D14" s="526"/>
    </row>
    <row r="15" spans="2:11" s="528" customFormat="1" ht="20.25" customHeight="1" x14ac:dyDescent="0.4">
      <c r="B15" s="526"/>
      <c r="C15" s="527"/>
      <c r="D15" s="526"/>
    </row>
    <row r="16" spans="2:11" s="528" customFormat="1" ht="20.25" customHeight="1" x14ac:dyDescent="0.4">
      <c r="B16" s="526" t="s">
        <v>931</v>
      </c>
      <c r="C16" s="527"/>
      <c r="D16" s="526"/>
    </row>
    <row r="17" spans="2:4" s="528" customFormat="1" ht="20.25" customHeight="1" x14ac:dyDescent="0.4">
      <c r="B17" s="526" t="s">
        <v>932</v>
      </c>
      <c r="C17" s="527"/>
      <c r="D17" s="526"/>
    </row>
    <row r="18" spans="2:4" s="528" customFormat="1" ht="20.25" customHeight="1" x14ac:dyDescent="0.4">
      <c r="B18" s="526" t="s">
        <v>933</v>
      </c>
      <c r="C18" s="527"/>
      <c r="D18" s="526"/>
    </row>
    <row r="19" spans="2:4" s="528" customFormat="1" ht="20.25" customHeight="1" x14ac:dyDescent="0.4">
      <c r="B19" s="526"/>
      <c r="C19" s="527"/>
      <c r="D19" s="526"/>
    </row>
    <row r="20" spans="2:4" s="528" customFormat="1" ht="20.25" customHeight="1" x14ac:dyDescent="0.4">
      <c r="B20" s="526" t="s">
        <v>934</v>
      </c>
      <c r="C20" s="527"/>
      <c r="D20" s="526"/>
    </row>
    <row r="21" spans="2:4" s="528" customFormat="1" ht="20.25" customHeight="1" x14ac:dyDescent="0.4">
      <c r="B21" s="526" t="s">
        <v>935</v>
      </c>
      <c r="C21" s="527"/>
      <c r="D21" s="526"/>
    </row>
    <row r="22" spans="2:4" s="528" customFormat="1" ht="20.25" customHeight="1" x14ac:dyDescent="0.4">
      <c r="B22" s="526"/>
      <c r="C22" s="527"/>
      <c r="D22" s="526"/>
    </row>
    <row r="23" spans="2:4" s="528" customFormat="1" ht="20.25" customHeight="1" x14ac:dyDescent="0.4">
      <c r="B23" s="526" t="s">
        <v>936</v>
      </c>
      <c r="C23" s="527"/>
      <c r="D23" s="526"/>
    </row>
    <row r="24" spans="2:4" s="528" customFormat="1" ht="20.25" customHeight="1" x14ac:dyDescent="0.4">
      <c r="B24" s="526"/>
      <c r="C24" s="527"/>
      <c r="D24" s="526"/>
    </row>
    <row r="25" spans="2:4" s="528" customFormat="1" ht="17.25" customHeight="1" x14ac:dyDescent="0.4">
      <c r="B25" s="526" t="s">
        <v>937</v>
      </c>
      <c r="C25" s="526"/>
      <c r="D25" s="526"/>
    </row>
    <row r="26" spans="2:4" s="528" customFormat="1" ht="17.25" customHeight="1" x14ac:dyDescent="0.4">
      <c r="B26" s="526" t="s">
        <v>938</v>
      </c>
      <c r="C26" s="526"/>
      <c r="D26" s="526"/>
    </row>
    <row r="27" spans="2:4" s="528" customFormat="1" ht="17.25" customHeight="1" x14ac:dyDescent="0.4">
      <c r="B27" s="526"/>
      <c r="C27" s="526"/>
      <c r="D27" s="526"/>
    </row>
    <row r="28" spans="2:4" s="528" customFormat="1" ht="17.25" customHeight="1" x14ac:dyDescent="0.4">
      <c r="B28" s="526"/>
      <c r="C28" s="535" t="s">
        <v>814</v>
      </c>
      <c r="D28" s="535" t="s">
        <v>939</v>
      </c>
    </row>
    <row r="29" spans="2:4" s="528" customFormat="1" ht="17.25" customHeight="1" x14ac:dyDescent="0.4">
      <c r="B29" s="526"/>
      <c r="C29" s="535">
        <v>1</v>
      </c>
      <c r="D29" s="536" t="s">
        <v>829</v>
      </c>
    </row>
    <row r="30" spans="2:4" s="528" customFormat="1" ht="17.25" customHeight="1" x14ac:dyDescent="0.4">
      <c r="B30" s="526"/>
      <c r="C30" s="535">
        <v>2</v>
      </c>
      <c r="D30" s="536" t="s">
        <v>841</v>
      </c>
    </row>
    <row r="31" spans="2:4" s="528" customFormat="1" ht="17.25" customHeight="1" x14ac:dyDescent="0.4">
      <c r="B31" s="526"/>
      <c r="C31" s="535">
        <v>3</v>
      </c>
      <c r="D31" s="536" t="s">
        <v>837</v>
      </c>
    </row>
    <row r="32" spans="2:4" s="528" customFormat="1" ht="17.25" customHeight="1" x14ac:dyDescent="0.4">
      <c r="B32" s="526"/>
      <c r="C32" s="533"/>
      <c r="D32" s="534"/>
    </row>
    <row r="33" spans="2:51" s="528" customFormat="1" ht="17.25" customHeight="1" x14ac:dyDescent="0.4">
      <c r="B33" s="526" t="s">
        <v>940</v>
      </c>
      <c r="C33" s="526"/>
      <c r="D33" s="526"/>
      <c r="E33" s="530"/>
      <c r="F33" s="530"/>
    </row>
    <row r="34" spans="2:51" s="528" customFormat="1" ht="17.25" customHeight="1" x14ac:dyDescent="0.4">
      <c r="B34" s="526" t="s">
        <v>941</v>
      </c>
      <c r="C34" s="526"/>
      <c r="D34" s="526"/>
      <c r="E34" s="530"/>
      <c r="F34" s="530"/>
    </row>
    <row r="35" spans="2:51" s="528" customFormat="1" ht="17.25" customHeight="1" x14ac:dyDescent="0.4">
      <c r="B35" s="526"/>
      <c r="C35" s="526"/>
      <c r="D35" s="526"/>
      <c r="E35" s="530"/>
      <c r="F35" s="530"/>
      <c r="G35" s="537"/>
      <c r="H35" s="537"/>
      <c r="J35" s="537"/>
      <c r="K35" s="537"/>
      <c r="L35" s="537"/>
      <c r="M35" s="537"/>
      <c r="N35" s="537"/>
      <c r="O35" s="537"/>
      <c r="R35" s="537"/>
      <c r="S35" s="537"/>
      <c r="T35" s="537"/>
      <c r="W35" s="537"/>
      <c r="X35" s="537"/>
      <c r="Y35" s="537"/>
    </row>
    <row r="36" spans="2:51" s="528" customFormat="1" ht="17.25" customHeight="1" x14ac:dyDescent="0.4">
      <c r="B36" s="526"/>
      <c r="C36" s="535" t="s">
        <v>881</v>
      </c>
      <c r="D36" s="535" t="s">
        <v>942</v>
      </c>
      <c r="E36" s="530"/>
      <c r="F36" s="530"/>
      <c r="G36" s="537"/>
      <c r="H36" s="537"/>
      <c r="J36" s="537"/>
      <c r="K36" s="537"/>
      <c r="L36" s="537"/>
      <c r="M36" s="537"/>
      <c r="N36" s="537"/>
      <c r="O36" s="537"/>
      <c r="R36" s="537"/>
      <c r="S36" s="537"/>
      <c r="T36" s="537"/>
      <c r="W36" s="537"/>
      <c r="X36" s="537"/>
      <c r="Y36" s="537"/>
    </row>
    <row r="37" spans="2:51" s="528" customFormat="1" ht="17.25" customHeight="1" x14ac:dyDescent="0.4">
      <c r="B37" s="526"/>
      <c r="C37" s="535" t="s">
        <v>830</v>
      </c>
      <c r="D37" s="536" t="s">
        <v>943</v>
      </c>
      <c r="E37" s="530"/>
      <c r="F37" s="530"/>
      <c r="G37" s="537"/>
      <c r="H37" s="537"/>
      <c r="J37" s="537"/>
      <c r="K37" s="537"/>
      <c r="L37" s="537"/>
      <c r="M37" s="537"/>
      <c r="N37" s="537"/>
      <c r="O37" s="537"/>
      <c r="R37" s="537"/>
      <c r="S37" s="537"/>
      <c r="T37" s="537"/>
      <c r="W37" s="537"/>
      <c r="X37" s="537"/>
      <c r="Y37" s="537"/>
    </row>
    <row r="38" spans="2:51" s="528" customFormat="1" ht="17.25" customHeight="1" x14ac:dyDescent="0.4">
      <c r="B38" s="526"/>
      <c r="C38" s="535" t="s">
        <v>944</v>
      </c>
      <c r="D38" s="536" t="s">
        <v>945</v>
      </c>
      <c r="E38" s="530"/>
      <c r="F38" s="530"/>
      <c r="G38" s="537"/>
      <c r="H38" s="537"/>
      <c r="J38" s="537"/>
      <c r="K38" s="537"/>
      <c r="L38" s="537"/>
      <c r="M38" s="537"/>
      <c r="N38" s="537"/>
      <c r="O38" s="537"/>
      <c r="R38" s="537"/>
      <c r="S38" s="537"/>
      <c r="T38" s="537"/>
      <c r="W38" s="537"/>
      <c r="X38" s="537"/>
      <c r="Y38" s="537"/>
    </row>
    <row r="39" spans="2:51" s="528" customFormat="1" ht="17.25" customHeight="1" x14ac:dyDescent="0.4">
      <c r="B39" s="526"/>
      <c r="C39" s="535" t="s">
        <v>855</v>
      </c>
      <c r="D39" s="536" t="s">
        <v>946</v>
      </c>
      <c r="E39" s="530"/>
      <c r="F39" s="530"/>
      <c r="G39" s="537"/>
      <c r="H39" s="537"/>
      <c r="J39" s="537"/>
      <c r="K39" s="537"/>
      <c r="L39" s="537"/>
      <c r="M39" s="537"/>
      <c r="N39" s="537"/>
      <c r="O39" s="537"/>
      <c r="R39" s="537"/>
      <c r="S39" s="537"/>
      <c r="T39" s="537"/>
      <c r="W39" s="537"/>
      <c r="X39" s="537"/>
      <c r="Y39" s="537"/>
    </row>
    <row r="40" spans="2:51" s="528" customFormat="1" ht="17.25" customHeight="1" x14ac:dyDescent="0.4">
      <c r="B40" s="526"/>
      <c r="C40" s="535" t="s">
        <v>947</v>
      </c>
      <c r="D40" s="536" t="s">
        <v>948</v>
      </c>
      <c r="E40" s="530"/>
      <c r="F40" s="530"/>
      <c r="G40" s="537"/>
      <c r="H40" s="537"/>
      <c r="J40" s="537"/>
      <c r="K40" s="537"/>
      <c r="L40" s="537"/>
      <c r="M40" s="537"/>
      <c r="N40" s="537"/>
      <c r="O40" s="537"/>
      <c r="R40" s="537"/>
      <c r="S40" s="537"/>
      <c r="T40" s="537"/>
      <c r="W40" s="537"/>
      <c r="X40" s="537"/>
      <c r="Y40" s="537"/>
    </row>
    <row r="41" spans="2:51" s="528" customFormat="1" ht="17.25" customHeight="1" x14ac:dyDescent="0.4">
      <c r="B41" s="526"/>
      <c r="C41" s="526"/>
      <c r="D41" s="526"/>
      <c r="E41" s="530"/>
      <c r="F41" s="530"/>
      <c r="G41" s="537"/>
      <c r="H41" s="537"/>
      <c r="J41" s="537"/>
      <c r="K41" s="537"/>
      <c r="L41" s="537"/>
      <c r="M41" s="537"/>
      <c r="N41" s="537"/>
      <c r="O41" s="537"/>
      <c r="R41" s="537"/>
      <c r="S41" s="537"/>
      <c r="T41" s="537"/>
      <c r="W41" s="537"/>
      <c r="X41" s="537"/>
      <c r="Y41" s="537"/>
    </row>
    <row r="42" spans="2:51" s="528" customFormat="1" ht="17.25" customHeight="1" x14ac:dyDescent="0.4">
      <c r="B42" s="526"/>
      <c r="C42" s="538" t="s">
        <v>949</v>
      </c>
      <c r="D42" s="526"/>
      <c r="E42" s="530"/>
      <c r="F42" s="530"/>
      <c r="G42" s="537"/>
      <c r="H42" s="537"/>
      <c r="J42" s="537"/>
      <c r="K42" s="537"/>
      <c r="L42" s="537"/>
      <c r="M42" s="537"/>
      <c r="N42" s="537"/>
      <c r="O42" s="537"/>
      <c r="R42" s="537"/>
      <c r="S42" s="537"/>
      <c r="T42" s="537"/>
      <c r="W42" s="537"/>
      <c r="X42" s="537"/>
      <c r="Y42" s="537"/>
    </row>
    <row r="43" spans="2:51" s="528" customFormat="1" ht="17.25" customHeight="1" x14ac:dyDescent="0.4">
      <c r="B43" s="530"/>
      <c r="C43" s="526" t="s">
        <v>950</v>
      </c>
      <c r="D43" s="530"/>
      <c r="E43" s="530"/>
      <c r="F43" s="538"/>
      <c r="G43" s="537"/>
      <c r="H43" s="537"/>
      <c r="J43" s="537"/>
      <c r="K43" s="537"/>
      <c r="L43" s="537"/>
      <c r="M43" s="537"/>
      <c r="N43" s="537"/>
      <c r="O43" s="537"/>
      <c r="R43" s="537"/>
      <c r="S43" s="537"/>
      <c r="T43" s="537"/>
      <c r="W43" s="537"/>
      <c r="X43" s="537"/>
      <c r="Y43" s="537"/>
    </row>
    <row r="44" spans="2:51" s="528" customFormat="1" ht="17.25" customHeight="1" x14ac:dyDescent="0.4">
      <c r="B44" s="530"/>
      <c r="C44" s="526" t="s">
        <v>951</v>
      </c>
      <c r="D44" s="530"/>
      <c r="E44" s="530"/>
      <c r="F44" s="526"/>
      <c r="G44" s="537"/>
      <c r="H44" s="537"/>
      <c r="J44" s="537"/>
      <c r="K44" s="537"/>
      <c r="L44" s="537"/>
      <c r="M44" s="537"/>
      <c r="N44" s="537"/>
      <c r="O44" s="537"/>
      <c r="R44" s="537"/>
      <c r="S44" s="537"/>
      <c r="T44" s="537"/>
      <c r="W44" s="537"/>
      <c r="X44" s="537"/>
      <c r="Y44" s="537"/>
    </row>
    <row r="45" spans="2:51" s="528" customFormat="1" ht="17.25" customHeight="1" x14ac:dyDescent="0.4">
      <c r="B45" s="526"/>
      <c r="C45" s="526"/>
      <c r="D45" s="526"/>
      <c r="E45" s="538"/>
      <c r="F45" s="537"/>
      <c r="G45" s="537"/>
      <c r="H45" s="537"/>
      <c r="J45" s="537"/>
      <c r="K45" s="537"/>
      <c r="L45" s="537"/>
      <c r="M45" s="537"/>
      <c r="N45" s="537"/>
      <c r="O45" s="537"/>
      <c r="R45" s="537"/>
      <c r="S45" s="537"/>
      <c r="T45" s="537"/>
      <c r="W45" s="537"/>
      <c r="X45" s="537"/>
      <c r="Y45" s="537"/>
    </row>
    <row r="46" spans="2:51" s="528" customFormat="1" ht="17.25" customHeight="1" x14ac:dyDescent="0.4">
      <c r="B46" s="526" t="s">
        <v>952</v>
      </c>
      <c r="C46" s="526"/>
      <c r="D46" s="526"/>
    </row>
    <row r="47" spans="2:51" s="528" customFormat="1" ht="17.25" customHeight="1" x14ac:dyDescent="0.4">
      <c r="B47" s="526" t="s">
        <v>953</v>
      </c>
      <c r="C47" s="526"/>
      <c r="D47" s="526"/>
    </row>
    <row r="48" spans="2:51" s="528" customFormat="1" ht="17.25" customHeight="1" x14ac:dyDescent="0.4">
      <c r="B48" s="539" t="s">
        <v>954</v>
      </c>
      <c r="C48" s="530"/>
      <c r="D48" s="530"/>
      <c r="E48" s="540"/>
      <c r="F48" s="540"/>
      <c r="G48" s="540"/>
      <c r="H48" s="540"/>
      <c r="I48" s="540"/>
      <c r="J48" s="540"/>
      <c r="K48" s="540"/>
      <c r="L48" s="540"/>
      <c r="M48" s="540"/>
      <c r="N48" s="540"/>
      <c r="O48" s="541"/>
      <c r="P48" s="541"/>
      <c r="Q48" s="540"/>
      <c r="R48" s="541"/>
      <c r="S48" s="540"/>
      <c r="T48" s="540"/>
      <c r="U48" s="541"/>
      <c r="Y48" s="540"/>
      <c r="Z48" s="540"/>
      <c r="AA48" s="540"/>
      <c r="AB48" s="540"/>
      <c r="AD48" s="540"/>
      <c r="AE48" s="541"/>
      <c r="AF48" s="541"/>
      <c r="AG48" s="541"/>
      <c r="AH48" s="541"/>
      <c r="AI48" s="542"/>
      <c r="AJ48" s="541"/>
      <c r="AK48" s="541"/>
      <c r="AL48" s="541"/>
      <c r="AM48" s="541"/>
      <c r="AN48" s="541"/>
      <c r="AO48" s="541"/>
      <c r="AP48" s="541"/>
      <c r="AQ48" s="541"/>
      <c r="AR48" s="541"/>
      <c r="AS48" s="541"/>
      <c r="AT48" s="541"/>
      <c r="AU48" s="541"/>
      <c r="AV48" s="541"/>
      <c r="AW48" s="541"/>
      <c r="AX48" s="541"/>
      <c r="AY48" s="542"/>
    </row>
    <row r="49" spans="2:50" s="528" customFormat="1" ht="17.25" customHeight="1" x14ac:dyDescent="0.4"/>
    <row r="50" spans="2:50" s="528" customFormat="1" ht="17.25" customHeight="1" x14ac:dyDescent="0.4">
      <c r="B50" s="526" t="s">
        <v>955</v>
      </c>
      <c r="C50" s="526"/>
    </row>
    <row r="51" spans="2:50" s="528" customFormat="1" ht="17.25" customHeight="1" x14ac:dyDescent="0.4">
      <c r="B51" s="526"/>
      <c r="C51" s="526"/>
    </row>
    <row r="52" spans="2:50" s="528" customFormat="1" ht="17.25" customHeight="1" x14ac:dyDescent="0.4">
      <c r="B52" s="526" t="s">
        <v>956</v>
      </c>
      <c r="C52" s="526"/>
    </row>
    <row r="53" spans="2:50" s="528" customFormat="1" ht="17.25" customHeight="1" x14ac:dyDescent="0.4">
      <c r="B53" s="526" t="s">
        <v>957</v>
      </c>
      <c r="C53" s="526"/>
    </row>
    <row r="54" spans="2:50" s="528" customFormat="1" ht="17.25" customHeight="1" x14ac:dyDescent="0.4">
      <c r="B54" s="526"/>
      <c r="C54" s="526"/>
    </row>
    <row r="55" spans="2:50" s="528" customFormat="1" ht="17.25" customHeight="1" x14ac:dyDescent="0.4">
      <c r="B55" s="526" t="s">
        <v>958</v>
      </c>
      <c r="C55" s="526"/>
    </row>
    <row r="56" spans="2:50" s="528" customFormat="1" ht="17.25" customHeight="1" x14ac:dyDescent="0.4">
      <c r="B56" s="526" t="s">
        <v>959</v>
      </c>
      <c r="C56" s="526"/>
    </row>
    <row r="57" spans="2:50" s="528" customFormat="1" ht="17.25" customHeight="1" x14ac:dyDescent="0.4">
      <c r="B57" s="526"/>
      <c r="C57" s="526"/>
    </row>
    <row r="58" spans="2:50" s="528" customFormat="1" ht="17.25" customHeight="1" x14ac:dyDescent="0.4">
      <c r="B58" s="526" t="s">
        <v>960</v>
      </c>
      <c r="C58" s="526"/>
      <c r="D58" s="526"/>
    </row>
    <row r="59" spans="2:50" s="528" customFormat="1" ht="17.25" customHeight="1" x14ac:dyDescent="0.4">
      <c r="B59" s="526"/>
      <c r="C59" s="526"/>
      <c r="D59" s="526"/>
    </row>
    <row r="60" spans="2:50" s="528" customFormat="1" ht="17.25" customHeight="1" x14ac:dyDescent="0.4">
      <c r="B60" s="530" t="s">
        <v>961</v>
      </c>
      <c r="C60" s="530"/>
      <c r="D60" s="526"/>
    </row>
    <row r="61" spans="2:50" s="528" customFormat="1" ht="17.25" customHeight="1" x14ac:dyDescent="0.4">
      <c r="B61" s="530" t="s">
        <v>962</v>
      </c>
      <c r="C61" s="530"/>
      <c r="D61" s="526"/>
    </row>
    <row r="62" spans="2:50" s="528" customFormat="1" ht="17.25" customHeight="1" x14ac:dyDescent="0.4">
      <c r="B62" s="530" t="s">
        <v>963</v>
      </c>
    </row>
    <row r="63" spans="2:50" s="528" customFormat="1" ht="17.25" customHeight="1" x14ac:dyDescent="0.4">
      <c r="B63" s="530"/>
    </row>
    <row r="64" spans="2:50" s="528" customFormat="1" ht="17.25" customHeight="1" x14ac:dyDescent="0.4">
      <c r="B64" s="528" t="s">
        <v>964</v>
      </c>
      <c r="E64" s="543"/>
      <c r="F64" s="543"/>
      <c r="G64" s="543"/>
      <c r="H64" s="543"/>
      <c r="I64" s="543"/>
      <c r="J64" s="543"/>
      <c r="K64" s="543"/>
      <c r="L64" s="544"/>
      <c r="M64" s="530" t="s">
        <v>965</v>
      </c>
      <c r="N64" s="543"/>
      <c r="O64" s="543"/>
      <c r="P64" s="543"/>
      <c r="Q64" s="543"/>
      <c r="R64" s="543"/>
      <c r="S64" s="543"/>
      <c r="T64" s="543"/>
      <c r="U64" s="543"/>
      <c r="V64" s="543"/>
      <c r="W64" s="543"/>
      <c r="X64" s="543"/>
      <c r="Y64" s="543"/>
      <c r="Z64" s="543"/>
      <c r="AA64" s="543"/>
      <c r="AB64" s="543"/>
      <c r="AC64" s="543"/>
      <c r="AD64" s="543"/>
      <c r="AE64" s="543"/>
      <c r="AF64" s="543"/>
      <c r="AG64" s="543"/>
      <c r="AH64" s="543"/>
      <c r="AI64" s="543"/>
      <c r="AJ64" s="543"/>
      <c r="AK64" s="543"/>
      <c r="AL64" s="543"/>
      <c r="AM64" s="543"/>
      <c r="AN64" s="543"/>
      <c r="AO64" s="543"/>
      <c r="AP64" s="543"/>
      <c r="AQ64" s="543"/>
      <c r="AR64" s="543"/>
      <c r="AS64" s="543"/>
      <c r="AT64" s="543"/>
      <c r="AU64" s="543"/>
      <c r="AV64" s="543"/>
      <c r="AW64" s="543"/>
      <c r="AX64" s="543"/>
    </row>
    <row r="65" spans="2:71" s="528" customFormat="1" ht="17.25" customHeight="1" x14ac:dyDescent="0.4">
      <c r="E65" s="543"/>
      <c r="F65" s="543"/>
      <c r="G65" s="543"/>
      <c r="H65" s="543"/>
      <c r="I65" s="543"/>
      <c r="J65" s="543"/>
      <c r="K65" s="543"/>
      <c r="L65" s="543"/>
      <c r="M65" s="543"/>
      <c r="N65" s="543"/>
      <c r="O65" s="543"/>
      <c r="P65" s="543"/>
      <c r="Q65" s="543"/>
      <c r="R65" s="543"/>
      <c r="S65" s="543"/>
      <c r="T65" s="543"/>
      <c r="U65" s="543"/>
      <c r="V65" s="543"/>
      <c r="W65" s="543"/>
      <c r="X65" s="543"/>
      <c r="Y65" s="543"/>
      <c r="Z65" s="543"/>
      <c r="AA65" s="543"/>
      <c r="AB65" s="543"/>
      <c r="AC65" s="543"/>
      <c r="AD65" s="543"/>
      <c r="AE65" s="543"/>
      <c r="AF65" s="543"/>
      <c r="AG65" s="543"/>
      <c r="AH65" s="543"/>
      <c r="AI65" s="543"/>
      <c r="AJ65" s="543"/>
      <c r="AK65" s="543"/>
      <c r="AL65" s="543"/>
      <c r="AM65" s="543"/>
      <c r="AN65" s="543"/>
      <c r="AO65" s="543"/>
      <c r="AP65" s="543"/>
      <c r="AQ65" s="543"/>
      <c r="AR65" s="543"/>
      <c r="AS65" s="543"/>
      <c r="AT65" s="543"/>
      <c r="AU65" s="543"/>
      <c r="AV65" s="543"/>
      <c r="AW65" s="543"/>
      <c r="AX65" s="543"/>
    </row>
    <row r="66" spans="2:71" s="528" customFormat="1" ht="17.25" customHeight="1" x14ac:dyDescent="0.4">
      <c r="B66" s="528" t="s">
        <v>966</v>
      </c>
      <c r="E66" s="543"/>
      <c r="F66" s="543"/>
      <c r="G66" s="543"/>
      <c r="H66" s="543"/>
      <c r="I66" s="543"/>
      <c r="J66" s="543"/>
      <c r="K66" s="543"/>
      <c r="L66" s="543"/>
      <c r="M66" s="543"/>
      <c r="N66" s="543"/>
      <c r="O66" s="543"/>
      <c r="P66" s="543"/>
      <c r="Q66" s="543"/>
      <c r="R66" s="543"/>
      <c r="S66" s="543"/>
      <c r="T66" s="543"/>
      <c r="U66" s="543"/>
      <c r="V66" s="543"/>
      <c r="W66" s="543"/>
      <c r="X66" s="543"/>
      <c r="Y66" s="543"/>
      <c r="Z66" s="543"/>
      <c r="AA66" s="543"/>
      <c r="AB66" s="543"/>
      <c r="AC66" s="543"/>
      <c r="AD66" s="543"/>
      <c r="AE66" s="543"/>
      <c r="AF66" s="543"/>
      <c r="AG66" s="543"/>
      <c r="AH66" s="543"/>
      <c r="AI66" s="543"/>
      <c r="AJ66" s="543"/>
      <c r="AK66" s="543"/>
      <c r="AL66" s="543"/>
      <c r="AM66" s="543"/>
      <c r="AN66" s="543"/>
      <c r="AO66" s="543"/>
      <c r="AP66" s="543"/>
      <c r="AQ66" s="543"/>
      <c r="AR66" s="543"/>
      <c r="AS66" s="543"/>
      <c r="AT66" s="543"/>
      <c r="AU66" s="543"/>
      <c r="AV66" s="543"/>
      <c r="AW66" s="543"/>
      <c r="AX66" s="543"/>
    </row>
    <row r="67" spans="2:71" s="528" customFormat="1" ht="17.25" customHeight="1" x14ac:dyDescent="0.4">
      <c r="E67" s="543"/>
      <c r="F67" s="543"/>
      <c r="G67" s="543"/>
      <c r="H67" s="543"/>
      <c r="I67" s="543"/>
      <c r="J67" s="543"/>
      <c r="K67" s="543"/>
      <c r="L67" s="543"/>
      <c r="M67" s="543"/>
      <c r="N67" s="543"/>
      <c r="O67" s="543"/>
      <c r="P67" s="543"/>
      <c r="Q67" s="543"/>
      <c r="R67" s="543"/>
      <c r="S67" s="543"/>
      <c r="T67" s="543"/>
      <c r="U67" s="543"/>
      <c r="V67" s="543"/>
      <c r="W67" s="543"/>
      <c r="X67" s="543"/>
      <c r="Y67" s="543"/>
      <c r="Z67" s="543"/>
      <c r="AA67" s="543"/>
      <c r="AB67" s="543"/>
      <c r="AC67" s="543"/>
      <c r="AD67" s="543"/>
      <c r="AE67" s="543"/>
      <c r="AF67" s="543"/>
      <c r="AG67" s="543"/>
      <c r="AH67" s="543"/>
      <c r="AI67" s="543"/>
      <c r="AJ67" s="543"/>
      <c r="AK67" s="543"/>
      <c r="AL67" s="543"/>
      <c r="AM67" s="543"/>
      <c r="AN67" s="543"/>
      <c r="AO67" s="543"/>
      <c r="AP67" s="543"/>
      <c r="AQ67" s="543"/>
      <c r="AR67" s="543"/>
      <c r="AS67" s="543"/>
      <c r="AT67" s="543"/>
      <c r="AU67" s="543"/>
      <c r="AV67" s="543"/>
      <c r="AW67" s="543"/>
      <c r="AX67" s="543"/>
      <c r="AY67" s="543"/>
      <c r="AZ67" s="543"/>
      <c r="BA67" s="543"/>
      <c r="BB67" s="543"/>
    </row>
    <row r="68" spans="2:71" s="528" customFormat="1" ht="17.25" customHeight="1" x14ac:dyDescent="0.4">
      <c r="B68" s="528" t="s">
        <v>967</v>
      </c>
      <c r="E68" s="543"/>
      <c r="F68" s="543"/>
      <c r="G68" s="543"/>
      <c r="H68" s="543"/>
      <c r="I68" s="543"/>
      <c r="J68" s="543"/>
      <c r="K68" s="543"/>
      <c r="L68" s="543"/>
      <c r="M68" s="543"/>
      <c r="N68" s="543"/>
      <c r="O68" s="543"/>
      <c r="P68" s="543"/>
      <c r="Q68" s="543"/>
      <c r="R68" s="543"/>
      <c r="S68" s="543"/>
      <c r="T68" s="543"/>
      <c r="U68" s="543"/>
      <c r="V68" s="543"/>
      <c r="W68" s="543"/>
      <c r="X68" s="543"/>
      <c r="Y68" s="543"/>
      <c r="Z68" s="543"/>
      <c r="AA68" s="543"/>
      <c r="AB68" s="543"/>
      <c r="AC68" s="543"/>
      <c r="AD68" s="543"/>
      <c r="AE68" s="543"/>
      <c r="AF68" s="543"/>
      <c r="AG68" s="543"/>
      <c r="AH68" s="543"/>
      <c r="AI68" s="543"/>
      <c r="AJ68" s="543"/>
      <c r="AK68" s="543"/>
      <c r="AL68" s="543"/>
      <c r="AM68" s="543"/>
      <c r="AN68" s="543"/>
      <c r="AO68" s="543"/>
      <c r="AP68" s="543"/>
      <c r="AQ68" s="543"/>
      <c r="AR68" s="543"/>
      <c r="AS68" s="543"/>
      <c r="AT68" s="543"/>
      <c r="AU68" s="543"/>
      <c r="AV68" s="543"/>
      <c r="AW68" s="543"/>
      <c r="AX68" s="543"/>
      <c r="AY68" s="543"/>
      <c r="AZ68" s="543"/>
      <c r="BA68" s="543"/>
      <c r="BB68" s="543"/>
    </row>
    <row r="69" spans="2:71" s="528" customFormat="1" ht="17.25" customHeight="1" x14ac:dyDescent="0.4">
      <c r="E69" s="543"/>
      <c r="F69" s="543"/>
      <c r="G69" s="543"/>
      <c r="H69" s="543"/>
      <c r="I69" s="543"/>
      <c r="J69" s="543"/>
      <c r="K69" s="543"/>
      <c r="L69" s="543"/>
      <c r="M69" s="543"/>
      <c r="N69" s="543"/>
      <c r="O69" s="543"/>
      <c r="P69" s="543"/>
      <c r="Q69" s="543"/>
      <c r="R69" s="543"/>
      <c r="S69" s="543"/>
      <c r="T69" s="543"/>
      <c r="U69" s="543"/>
      <c r="V69" s="543"/>
      <c r="W69" s="543"/>
      <c r="X69" s="543"/>
      <c r="Y69" s="543"/>
      <c r="Z69" s="543"/>
      <c r="AA69" s="543"/>
      <c r="AB69" s="543"/>
      <c r="AC69" s="543"/>
      <c r="AD69" s="543"/>
      <c r="AE69" s="543"/>
      <c r="AF69" s="543"/>
      <c r="AG69" s="543"/>
      <c r="AH69" s="543"/>
      <c r="AI69" s="543"/>
      <c r="AJ69" s="543"/>
      <c r="AK69" s="543"/>
      <c r="AL69" s="543"/>
      <c r="AM69" s="543"/>
      <c r="AN69" s="543"/>
      <c r="AO69" s="543"/>
      <c r="AP69" s="543"/>
      <c r="AQ69" s="543"/>
      <c r="AR69" s="543"/>
      <c r="AS69" s="543"/>
      <c r="AT69" s="543"/>
      <c r="AU69" s="543"/>
      <c r="AV69" s="543"/>
      <c r="AW69" s="543"/>
      <c r="AX69" s="543"/>
      <c r="AY69" s="543"/>
      <c r="AZ69" s="543"/>
      <c r="BA69" s="543"/>
      <c r="BB69" s="543"/>
    </row>
    <row r="70" spans="2:71" s="528" customFormat="1" ht="17.25" customHeight="1" x14ac:dyDescent="0.2">
      <c r="B70" s="528" t="s">
        <v>968</v>
      </c>
      <c r="BL70" s="545"/>
      <c r="BM70" s="546"/>
      <c r="BN70" s="545"/>
      <c r="BO70" s="545"/>
      <c r="BP70" s="545"/>
      <c r="BQ70" s="547"/>
      <c r="BR70" s="548"/>
      <c r="BS70" s="548"/>
    </row>
    <row r="71" spans="2:71" s="528" customFormat="1" ht="17.25" customHeight="1" x14ac:dyDescent="0.4">
      <c r="E71" s="543"/>
      <c r="F71" s="543"/>
      <c r="G71" s="543"/>
      <c r="H71" s="543"/>
      <c r="I71" s="543"/>
      <c r="J71" s="543"/>
      <c r="K71" s="543"/>
      <c r="L71" s="543"/>
      <c r="M71" s="543"/>
      <c r="N71" s="543"/>
      <c r="O71" s="543"/>
      <c r="P71" s="543"/>
      <c r="Q71" s="543"/>
      <c r="R71" s="543"/>
      <c r="S71" s="543"/>
      <c r="T71" s="543"/>
      <c r="U71" s="543"/>
      <c r="V71" s="543"/>
      <c r="W71" s="543"/>
      <c r="X71" s="543"/>
      <c r="Y71" s="543"/>
      <c r="Z71" s="543"/>
      <c r="AA71" s="543"/>
      <c r="AB71" s="543"/>
      <c r="AC71" s="543"/>
      <c r="AD71" s="543"/>
      <c r="AE71" s="543"/>
      <c r="AF71" s="543"/>
      <c r="AG71" s="543"/>
      <c r="AH71" s="543"/>
      <c r="AI71" s="543"/>
      <c r="AJ71" s="543"/>
      <c r="AK71" s="543"/>
      <c r="AL71" s="543"/>
      <c r="AM71" s="543"/>
      <c r="AN71" s="543"/>
      <c r="AO71" s="543"/>
      <c r="AP71" s="543"/>
      <c r="AQ71" s="543"/>
      <c r="AR71" s="543"/>
      <c r="AS71" s="543"/>
      <c r="AT71" s="543"/>
      <c r="AU71" s="543"/>
      <c r="AV71" s="543"/>
      <c r="AW71" s="543"/>
      <c r="AX71" s="543"/>
    </row>
    <row r="72" spans="2:71" ht="17.25" customHeight="1" x14ac:dyDescent="0.4">
      <c r="B72" s="528" t="s">
        <v>969</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3"/>
  <pageMargins left="0.70866141732283472" right="0.70866141732283472" top="0.74803149606299213" bottom="0.35433070866141736" header="0.31496062992125984" footer="0.31496062992125984"/>
  <pageSetup paperSize="9" scale="46"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L40"/>
  <sheetViews>
    <sheetView workbookViewId="0">
      <selection activeCell="F27" sqref="F27:G27"/>
    </sheetView>
  </sheetViews>
  <sheetFormatPr defaultColWidth="9" defaultRowHeight="25.5" x14ac:dyDescent="0.4"/>
  <cols>
    <col min="1" max="1" width="1.875" style="505" customWidth="1"/>
    <col min="2" max="2" width="11.5" style="505" customWidth="1"/>
    <col min="3" max="12" width="40.625" style="505" customWidth="1"/>
    <col min="13" max="16384" width="9" style="505"/>
  </cols>
  <sheetData>
    <row r="1" spans="2:12" x14ac:dyDescent="0.4">
      <c r="B1" s="549" t="s">
        <v>970</v>
      </c>
      <c r="C1" s="549"/>
      <c r="D1" s="549"/>
    </row>
    <row r="2" spans="2:12" x14ac:dyDescent="0.4">
      <c r="B2" s="549"/>
      <c r="C2" s="549"/>
      <c r="D2" s="549"/>
    </row>
    <row r="3" spans="2:12" x14ac:dyDescent="0.4">
      <c r="B3" s="550" t="s">
        <v>814</v>
      </c>
      <c r="C3" s="550" t="s">
        <v>971</v>
      </c>
      <c r="D3" s="549"/>
    </row>
    <row r="4" spans="2:12" x14ac:dyDescent="0.4">
      <c r="B4" s="551">
        <v>1</v>
      </c>
      <c r="C4" s="552" t="s">
        <v>796</v>
      </c>
      <c r="D4" s="549"/>
    </row>
    <row r="5" spans="2:12" x14ac:dyDescent="0.4">
      <c r="B5" s="551">
        <v>2</v>
      </c>
      <c r="C5" s="552" t="s">
        <v>972</v>
      </c>
    </row>
    <row r="6" spans="2:12" x14ac:dyDescent="0.4">
      <c r="B6" s="551">
        <v>3</v>
      </c>
      <c r="C6" s="552" t="s">
        <v>973</v>
      </c>
      <c r="D6" s="549"/>
    </row>
    <row r="7" spans="2:12" x14ac:dyDescent="0.4">
      <c r="B7" s="551">
        <v>4</v>
      </c>
      <c r="C7" s="552" t="s">
        <v>974</v>
      </c>
      <c r="D7" s="549"/>
    </row>
    <row r="8" spans="2:12" x14ac:dyDescent="0.4">
      <c r="B8" s="551">
        <v>5</v>
      </c>
      <c r="C8" s="552" t="s">
        <v>975</v>
      </c>
      <c r="D8" s="549"/>
    </row>
    <row r="9" spans="2:12" x14ac:dyDescent="0.4">
      <c r="B9" s="551">
        <v>6</v>
      </c>
      <c r="C9" s="552" t="s">
        <v>81</v>
      </c>
      <c r="D9" s="549"/>
    </row>
    <row r="10" spans="2:12" x14ac:dyDescent="0.4">
      <c r="B10" s="551">
        <v>7</v>
      </c>
      <c r="C10" s="552" t="s">
        <v>81</v>
      </c>
      <c r="D10" s="549"/>
    </row>
    <row r="12" spans="2:12" x14ac:dyDescent="0.4">
      <c r="B12" s="549" t="s">
        <v>976</v>
      </c>
    </row>
    <row r="13" spans="2:12" ht="26.25" thickBot="1" x14ac:dyDescent="0.45"/>
    <row r="14" spans="2:12" ht="26.25" thickBot="1" x14ac:dyDescent="0.45">
      <c r="B14" s="553" t="s">
        <v>939</v>
      </c>
      <c r="C14" s="554" t="s">
        <v>829</v>
      </c>
      <c r="D14" s="555" t="s">
        <v>841</v>
      </c>
      <c r="E14" s="555" t="s">
        <v>837</v>
      </c>
      <c r="F14" s="555" t="s">
        <v>81</v>
      </c>
      <c r="G14" s="555" t="s">
        <v>81</v>
      </c>
      <c r="H14" s="555" t="s">
        <v>81</v>
      </c>
      <c r="I14" s="555" t="s">
        <v>81</v>
      </c>
      <c r="J14" s="555" t="s">
        <v>81</v>
      </c>
      <c r="K14" s="555" t="s">
        <v>81</v>
      </c>
      <c r="L14" s="556" t="s">
        <v>81</v>
      </c>
    </row>
    <row r="15" spans="2:12" x14ac:dyDescent="0.4">
      <c r="B15" s="1405" t="s">
        <v>977</v>
      </c>
      <c r="C15" s="557" t="s">
        <v>831</v>
      </c>
      <c r="D15" s="558" t="s">
        <v>842</v>
      </c>
      <c r="E15" s="558" t="s">
        <v>838</v>
      </c>
      <c r="F15" s="559" t="s">
        <v>81</v>
      </c>
      <c r="G15" s="559" t="s">
        <v>81</v>
      </c>
      <c r="H15" s="559" t="s">
        <v>81</v>
      </c>
      <c r="I15" s="559" t="s">
        <v>81</v>
      </c>
      <c r="J15" s="559" t="s">
        <v>81</v>
      </c>
      <c r="K15" s="559" t="s">
        <v>81</v>
      </c>
      <c r="L15" s="560" t="s">
        <v>81</v>
      </c>
    </row>
    <row r="16" spans="2:12" x14ac:dyDescent="0.4">
      <c r="B16" s="1406"/>
      <c r="C16" s="561" t="s">
        <v>81</v>
      </c>
      <c r="D16" s="559" t="s">
        <v>852</v>
      </c>
      <c r="E16" s="559" t="s">
        <v>978</v>
      </c>
      <c r="F16" s="559" t="s">
        <v>81</v>
      </c>
      <c r="G16" s="559" t="s">
        <v>81</v>
      </c>
      <c r="H16" s="559" t="s">
        <v>81</v>
      </c>
      <c r="I16" s="559" t="s">
        <v>81</v>
      </c>
      <c r="J16" s="559" t="s">
        <v>81</v>
      </c>
      <c r="K16" s="559" t="s">
        <v>81</v>
      </c>
      <c r="L16" s="560" t="s">
        <v>81</v>
      </c>
    </row>
    <row r="17" spans="2:12" x14ac:dyDescent="0.4">
      <c r="B17" s="1406"/>
      <c r="C17" s="561" t="s">
        <v>81</v>
      </c>
      <c r="D17" s="559" t="s">
        <v>263</v>
      </c>
      <c r="E17" s="559" t="s">
        <v>979</v>
      </c>
      <c r="F17" s="559" t="s">
        <v>81</v>
      </c>
      <c r="G17" s="559" t="s">
        <v>81</v>
      </c>
      <c r="H17" s="559" t="s">
        <v>81</v>
      </c>
      <c r="I17" s="559" t="s">
        <v>81</v>
      </c>
      <c r="J17" s="559" t="s">
        <v>81</v>
      </c>
      <c r="K17" s="559" t="s">
        <v>81</v>
      </c>
      <c r="L17" s="560" t="s">
        <v>81</v>
      </c>
    </row>
    <row r="18" spans="2:12" x14ac:dyDescent="0.4">
      <c r="B18" s="1406"/>
      <c r="C18" s="561" t="s">
        <v>81</v>
      </c>
      <c r="D18" s="559" t="s">
        <v>81</v>
      </c>
      <c r="E18" s="559" t="s">
        <v>81</v>
      </c>
      <c r="F18" s="559" t="s">
        <v>81</v>
      </c>
      <c r="G18" s="559" t="s">
        <v>81</v>
      </c>
      <c r="H18" s="559" t="s">
        <v>81</v>
      </c>
      <c r="I18" s="559" t="s">
        <v>81</v>
      </c>
      <c r="J18" s="559" t="s">
        <v>81</v>
      </c>
      <c r="K18" s="559" t="s">
        <v>81</v>
      </c>
      <c r="L18" s="560" t="s">
        <v>81</v>
      </c>
    </row>
    <row r="19" spans="2:12" x14ac:dyDescent="0.4">
      <c r="B19" s="1406"/>
      <c r="C19" s="561" t="s">
        <v>81</v>
      </c>
      <c r="D19" s="559" t="s">
        <v>81</v>
      </c>
      <c r="E19" s="559" t="s">
        <v>81</v>
      </c>
      <c r="F19" s="559" t="s">
        <v>81</v>
      </c>
      <c r="G19" s="559" t="s">
        <v>81</v>
      </c>
      <c r="H19" s="559" t="s">
        <v>81</v>
      </c>
      <c r="I19" s="559" t="s">
        <v>81</v>
      </c>
      <c r="J19" s="559" t="s">
        <v>81</v>
      </c>
      <c r="K19" s="559" t="s">
        <v>81</v>
      </c>
      <c r="L19" s="560" t="s">
        <v>81</v>
      </c>
    </row>
    <row r="20" spans="2:12" x14ac:dyDescent="0.4">
      <c r="B20" s="1406"/>
      <c r="C20" s="561" t="s">
        <v>81</v>
      </c>
      <c r="D20" s="559" t="s">
        <v>81</v>
      </c>
      <c r="E20" s="559" t="s">
        <v>81</v>
      </c>
      <c r="F20" s="559" t="s">
        <v>81</v>
      </c>
      <c r="G20" s="559" t="s">
        <v>81</v>
      </c>
      <c r="H20" s="559" t="s">
        <v>81</v>
      </c>
      <c r="I20" s="559" t="s">
        <v>81</v>
      </c>
      <c r="J20" s="559" t="s">
        <v>81</v>
      </c>
      <c r="K20" s="559" t="s">
        <v>81</v>
      </c>
      <c r="L20" s="560" t="s">
        <v>81</v>
      </c>
    </row>
    <row r="21" spans="2:12" x14ac:dyDescent="0.4">
      <c r="B21" s="1406"/>
      <c r="C21" s="561" t="s">
        <v>81</v>
      </c>
      <c r="D21" s="559" t="s">
        <v>81</v>
      </c>
      <c r="E21" s="559" t="s">
        <v>81</v>
      </c>
      <c r="F21" s="559" t="s">
        <v>81</v>
      </c>
      <c r="G21" s="559" t="s">
        <v>81</v>
      </c>
      <c r="H21" s="559" t="s">
        <v>81</v>
      </c>
      <c r="I21" s="559" t="s">
        <v>81</v>
      </c>
      <c r="J21" s="559" t="s">
        <v>81</v>
      </c>
      <c r="K21" s="559" t="s">
        <v>81</v>
      </c>
      <c r="L21" s="560" t="s">
        <v>81</v>
      </c>
    </row>
    <row r="22" spans="2:12" x14ac:dyDescent="0.4">
      <c r="B22" s="1406"/>
      <c r="C22" s="561" t="s">
        <v>81</v>
      </c>
      <c r="D22" s="559" t="s">
        <v>81</v>
      </c>
      <c r="E22" s="559" t="s">
        <v>81</v>
      </c>
      <c r="F22" s="559" t="s">
        <v>81</v>
      </c>
      <c r="G22" s="559" t="s">
        <v>81</v>
      </c>
      <c r="H22" s="559" t="s">
        <v>81</v>
      </c>
      <c r="I22" s="559" t="s">
        <v>81</v>
      </c>
      <c r="J22" s="559" t="s">
        <v>81</v>
      </c>
      <c r="K22" s="559" t="s">
        <v>81</v>
      </c>
      <c r="L22" s="560" t="s">
        <v>81</v>
      </c>
    </row>
    <row r="23" spans="2:12" ht="26.25" thickBot="1" x14ac:dyDescent="0.45">
      <c r="B23" s="1407"/>
      <c r="C23" s="562" t="s">
        <v>81</v>
      </c>
      <c r="D23" s="563" t="s">
        <v>81</v>
      </c>
      <c r="E23" s="563" t="s">
        <v>81</v>
      </c>
      <c r="F23" s="563" t="s">
        <v>81</v>
      </c>
      <c r="G23" s="563" t="s">
        <v>81</v>
      </c>
      <c r="H23" s="563" t="s">
        <v>81</v>
      </c>
      <c r="I23" s="563" t="s">
        <v>81</v>
      </c>
      <c r="J23" s="563" t="s">
        <v>81</v>
      </c>
      <c r="K23" s="563" t="s">
        <v>81</v>
      </c>
      <c r="L23" s="564" t="s">
        <v>81</v>
      </c>
    </row>
    <row r="25" spans="2:12" x14ac:dyDescent="0.4">
      <c r="C25" s="505" t="s">
        <v>980</v>
      </c>
    </row>
    <row r="26" spans="2:12" x14ac:dyDescent="0.4">
      <c r="C26" s="505" t="s">
        <v>981</v>
      </c>
    </row>
    <row r="27" spans="2:12" x14ac:dyDescent="0.4">
      <c r="C27" s="505" t="s">
        <v>982</v>
      </c>
    </row>
    <row r="28" spans="2:12" x14ac:dyDescent="0.4">
      <c r="C28" s="505" t="s">
        <v>983</v>
      </c>
    </row>
    <row r="29" spans="2:12" x14ac:dyDescent="0.4">
      <c r="C29" s="505" t="s">
        <v>984</v>
      </c>
    </row>
    <row r="30" spans="2:12" x14ac:dyDescent="0.4">
      <c r="C30" s="505" t="s">
        <v>985</v>
      </c>
    </row>
    <row r="32" spans="2:12" x14ac:dyDescent="0.4">
      <c r="C32" s="505" t="s">
        <v>986</v>
      </c>
    </row>
    <row r="33" spans="3:3" x14ac:dyDescent="0.4">
      <c r="C33" s="505" t="s">
        <v>987</v>
      </c>
    </row>
    <row r="35" spans="3:3" x14ac:dyDescent="0.4">
      <c r="C35" s="505" t="s">
        <v>988</v>
      </c>
    </row>
    <row r="36" spans="3:3" x14ac:dyDescent="0.4">
      <c r="C36" s="505" t="s">
        <v>989</v>
      </c>
    </row>
    <row r="37" spans="3:3" x14ac:dyDescent="0.4">
      <c r="C37" s="505" t="s">
        <v>990</v>
      </c>
    </row>
    <row r="38" spans="3:3" x14ac:dyDescent="0.4">
      <c r="C38" s="505" t="s">
        <v>991</v>
      </c>
    </row>
    <row r="39" spans="3:3" x14ac:dyDescent="0.4">
      <c r="C39" s="505" t="s">
        <v>992</v>
      </c>
    </row>
    <row r="40" spans="3:3" x14ac:dyDescent="0.4">
      <c r="C40" s="505" t="s">
        <v>993</v>
      </c>
    </row>
  </sheetData>
  <mergeCells count="1">
    <mergeCell ref="B15:B23"/>
  </mergeCells>
  <phoneticPr fontId="3"/>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28</vt:i4>
      </vt:variant>
      <vt:variant>
        <vt:lpstr>名前付き一覧</vt:lpstr>
      </vt:variant>
      <vt:variant>
        <vt:i4>32</vt:i4>
      </vt:variant>
    </vt:vector>
  </HeadingPairs>
  <TitlesOfParts>
    <vt:vector size="60" baseType="lpstr">
      <vt:lpstr>注意事項</vt:lpstr>
      <vt:lpstr>チェック表</vt:lpstr>
      <vt:lpstr>別紙１－３ </vt:lpstr>
      <vt:lpstr>備考（1－3）</vt:lpstr>
      <vt:lpstr>別紙3－2</vt:lpstr>
      <vt:lpstr>別紙5－2</vt:lpstr>
      <vt:lpstr>別紙６</vt:lpstr>
      <vt:lpstr>別紙７</vt:lpstr>
      <vt:lpstr>別紙７－２</vt:lpstr>
      <vt:lpstr>別紙12－2</vt:lpstr>
      <vt:lpstr>別紙14－6</vt:lpstr>
      <vt:lpstr>別紙28</vt:lpstr>
      <vt:lpstr>別紙35</vt:lpstr>
      <vt:lpstr>別紙40</vt:lpstr>
      <vt:lpstr>別紙46</vt:lpstr>
      <vt:lpstr>別紙47</vt:lpstr>
      <vt:lpstr>別紙48</vt:lpstr>
      <vt:lpstr>別紙48－2</vt:lpstr>
      <vt:lpstr>参考様式５（若年性）</vt:lpstr>
      <vt:lpstr>参考様式15（短期）</vt:lpstr>
      <vt:lpstr>参考様式15（入院体制）</vt:lpstr>
      <vt:lpstr>【標準様式１】記載例 認知症対応型共同生活介護</vt:lpstr>
      <vt:lpstr>【標準様式１】記載例シフト記号表（勤務時間帯）</vt:lpstr>
      <vt:lpstr>【標準様式１】認知症対応型共同生活介護(50人)</vt:lpstr>
      <vt:lpstr>【標準様式１】認知症対応型共同生活介護（1枚用）</vt:lpstr>
      <vt:lpstr>【標準様式１】シフト記号表（勤務時間帯）</vt:lpstr>
      <vt:lpstr>【標準様式１】記入方法</vt:lpstr>
      <vt:lpstr>【標準様式１】プルダウン・リスト</vt:lpstr>
      <vt:lpstr>'【標準様式１】シフト記号表（勤務時間帯）'!【記載例】シフト記号</vt:lpstr>
      <vt:lpstr>'【標準様式１】シフト記号表（勤務時間帯）'!Print_Area</vt:lpstr>
      <vt:lpstr>'【標準様式１】記載例 認知症対応型共同生活介護'!Print_Area</vt:lpstr>
      <vt:lpstr>'【標準様式１】記載例シフト記号表（勤務時間帯）'!Print_Area</vt:lpstr>
      <vt:lpstr>【標準様式１】記入方法!Print_Area</vt:lpstr>
      <vt:lpstr>'【標準様式１】認知症対応型共同生活介護（1枚用）'!Print_Area</vt:lpstr>
      <vt:lpstr>'【標準様式１】認知症対応型共同生活介護(50人)'!Print_Area</vt:lpstr>
      <vt:lpstr>チェック表!Print_Area</vt:lpstr>
      <vt:lpstr>'参考様式15（短期）'!Print_Area</vt:lpstr>
      <vt:lpstr>'参考様式15（入院体制）'!Print_Area</vt:lpstr>
      <vt:lpstr>'参考様式５（若年性）'!Print_Area</vt:lpstr>
      <vt:lpstr>'備考（1－3）'!Print_Area</vt:lpstr>
      <vt:lpstr>'別紙12－2'!Print_Area</vt:lpstr>
      <vt:lpstr>'別紙１－３ '!Print_Area</vt:lpstr>
      <vt:lpstr>'別紙14－6'!Print_Area</vt:lpstr>
      <vt:lpstr>別紙28!Print_Area</vt:lpstr>
      <vt:lpstr>'別紙3－2'!Print_Area</vt:lpstr>
      <vt:lpstr>別紙35!Print_Area</vt:lpstr>
      <vt:lpstr>別紙46!Print_Area</vt:lpstr>
      <vt:lpstr>別紙47!Print_Area</vt:lpstr>
      <vt:lpstr>別紙48!Print_Area</vt:lpstr>
      <vt:lpstr>'別紙48－2'!Print_Area</vt:lpstr>
      <vt:lpstr>'別紙5－2'!Print_Area</vt:lpstr>
      <vt:lpstr>別紙６!Print_Area</vt:lpstr>
      <vt:lpstr>別紙７!Print_Area</vt:lpstr>
      <vt:lpstr>'別紙７－２'!Print_Area</vt:lpstr>
      <vt:lpstr>'【標準様式１】認知症対応型共同生活介護（1枚用）'!Print_Titles</vt:lpstr>
      <vt:lpstr>'【標準様式１】認知症対応型共同生活介護(50人)'!Print_Titles</vt:lpstr>
      <vt:lpstr>チェック表!Print_Titles</vt:lpstr>
      <vt:lpstr>介護従業者</vt:lpstr>
      <vt:lpstr>管理者</vt:lpstr>
      <vt:lpstr>計画作成担当者</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2025-03-28T00:58:59Z</cp:lastPrinted>
  <dcterms:created xsi:type="dcterms:W3CDTF">2024-03-26T23:37:38Z</dcterms:created>
  <dcterms:modified xsi:type="dcterms:W3CDTF">2025-03-28T01:05:22Z</dcterms:modified>
</cp:coreProperties>
</file>